
<file path=[Content_Types].xml><?xml version="1.0" encoding="utf-8"?>
<Types xmlns="http://schemas.openxmlformats.org/package/2006/content-types"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queryTables/queryTable9.xml" ContentType="application/vnd.openxmlformats-officedocument.spreadsheetml.queryTable+xml"/>
  <Override PartName="/xl/worksheets/sheet1.xml" ContentType="application/vnd.openxmlformats-officedocument.spreadsheetml.worksheet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19155" windowHeight="8505" tabRatio="921" firstSheet="1" activeTab="1"/>
  </bookViews>
  <sheets>
    <sheet name="پوشش گیاهی و تبخیر" sheetId="6" r:id="rId1"/>
    <sheet name="رودخانه های ورودی" sheetId="7" r:id="rId2"/>
    <sheet name="رودخانه های خروجی" sheetId="11" r:id="rId3"/>
    <sheet name="بارش و تبخیر سرزمینی" sheetId="15" r:id="rId4"/>
    <sheet name="مصرف صنایع" sheetId="21" r:id="rId5"/>
    <sheet name="مصرف آب ساختمان سازی" sheetId="22" r:id="rId6"/>
    <sheet name="صادرات کشاورزی فرآوری شده" sheetId="23" r:id="rId7"/>
    <sheet name="آب پنهان خوراکی ها" sheetId="25" r:id="rId8"/>
    <sheet name="واردات کشاورزی" sheetId="27" r:id="rId9"/>
    <sheet name="تبخیر از سطح دریاچه ها" sheetId="28" r:id="rId10"/>
    <sheet name="تبخیر از سطح رودها" sheetId="29" r:id="rId11"/>
    <sheet name="Sheet1" sheetId="1" r:id="rId12"/>
    <sheet name="Sheet2" sheetId="2" r:id="rId13"/>
    <sheet name="Sheet3" sheetId="3" r:id="rId14"/>
  </sheets>
  <definedNames>
    <definedName name="آب_پنهان_خوراکی_ها" localSheetId="7">'آب پنهان خوراکی ها'!$A$1:$H$16</definedName>
    <definedName name="آب_مصرفی_در_ساختمان_سازی" localSheetId="5">'مصرف آب ساختمان سازی'!$A$1:$C$8</definedName>
    <definedName name="بارش_اصلاحی_چهار_مرتبه" localSheetId="3">'بارش و تبخیر سرزمینی'!$A$1:$J$7</definedName>
    <definedName name="پوشش_گیاهی_و_تبخیر" localSheetId="0">'پوشش گیاهی و تبخیر'!$A$1:$E$6</definedName>
    <definedName name="تبخیر_از_سطح_دریاچه_ها_رودها" localSheetId="9">'تبخیر از سطح دریاچه ها'!$A$1:$H$14</definedName>
    <definedName name="تبخیر_رودخانه_ها" localSheetId="10">'تبخیر از سطح رودها'!$A$1:$G$7</definedName>
    <definedName name="رودخانه_های_خروجی_سه_باره_اصلاح_شده" localSheetId="2">'رودخانه های خروجی'!$A$1:$K$10</definedName>
    <definedName name="رودخانه_های_مرزی_ورودی" localSheetId="1">'رودخانه های ورودی'!$A$1:$F$7</definedName>
    <definedName name="صنایع_آب_بر" localSheetId="4">'مصرف صنایع'!$A$1:$E$10</definedName>
    <definedName name="محصولات_کشاورزی_فرآوری_شده" localSheetId="6">'صادرات کشاورزی فرآوری شده'!$A$1:$G$9</definedName>
    <definedName name="واردات_خوراکی" localSheetId="8">'واردات کشاورزی'!$A$1:$F$12</definedName>
  </definedNames>
  <calcPr calcId="125725"/>
</workbook>
</file>

<file path=xl/calcChain.xml><?xml version="1.0" encoding="utf-8"?>
<calcChain xmlns="http://schemas.openxmlformats.org/spreadsheetml/2006/main">
  <c r="E21" i="25"/>
  <c r="E20"/>
  <c r="E17"/>
  <c r="I17" s="1"/>
  <c r="H17"/>
  <c r="G16"/>
  <c r="F10" i="28"/>
  <c r="F16" i="25"/>
  <c r="D8" i="15"/>
  <c r="F7" i="29"/>
  <c r="D12" i="27"/>
  <c r="E25" i="23"/>
  <c r="I16" i="25"/>
  <c r="H16"/>
  <c r="E16"/>
  <c r="I15"/>
  <c r="I14"/>
  <c r="I13"/>
  <c r="I12"/>
  <c r="I11"/>
  <c r="I10"/>
  <c r="I9"/>
  <c r="I8"/>
  <c r="I7"/>
  <c r="I6"/>
  <c r="I5"/>
  <c r="I4"/>
  <c r="I3"/>
  <c r="I2"/>
  <c r="C11" i="21"/>
  <c r="C10"/>
  <c r="C9"/>
  <c r="C8"/>
  <c r="C7"/>
  <c r="C6"/>
  <c r="C5"/>
  <c r="C4"/>
  <c r="C3"/>
  <c r="C2"/>
  <c r="B12"/>
  <c r="C8" i="22"/>
  <c r="B8"/>
  <c r="F8" i="15"/>
  <c r="G8"/>
  <c r="I8"/>
  <c r="I11" i="11"/>
  <c r="I10"/>
  <c r="I9"/>
  <c r="I8"/>
  <c r="I7"/>
  <c r="I6"/>
  <c r="I5"/>
  <c r="I4"/>
  <c r="I2"/>
  <c r="G8" i="7"/>
  <c r="G7"/>
  <c r="G6"/>
  <c r="G5"/>
  <c r="G4"/>
  <c r="G3"/>
  <c r="G2"/>
  <c r="D7" i="6"/>
  <c r="D8" i="7"/>
</calcChain>
</file>

<file path=xl/connections.xml><?xml version="1.0" encoding="utf-8"?>
<connections xmlns="http://schemas.openxmlformats.org/spreadsheetml/2006/main">
  <connection id="1" name="آب پنهان خوراکی ها" type="6" refreshedVersion="3" background="1" saveData="1">
    <textPr codePage="65001" sourceFile="D:\مجموعه مقالات\پاسخ به درخواست پزشکیان\آب پنهان خوراکی ها.txt" semicolon="1">
      <textFields count="8">
        <textField/>
        <textField/>
        <textField/>
        <textField/>
        <textField/>
        <textField/>
        <textField/>
        <textField/>
      </textFields>
    </textPr>
  </connection>
  <connection id="2" name="آب مصرفی در ساختمان سازی" type="6" refreshedVersion="3" background="1" saveData="1">
    <textPr codePage="65001" sourceFile="D:\مجموعه مقالات\پاسخ به درخواست پزشکیان\آب مصرفی در ساختمان سازی.txt" semicolon="1">
      <textFields count="3">
        <textField/>
        <textField/>
        <textField/>
      </textFields>
    </textPr>
  </connection>
  <connection id="3" name="بارش اصلاحی چهار مرتبه" type="6" refreshedVersion="3" background="1" saveData="1">
    <textPr codePage="65001" sourceFile="D:\مجموعه مقالات\پاسخ به درخواست پزشکیان\بارش اصلاحی چهار مرتبه.txt" semicolon="1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پوشش گیاهی و تبخیر" type="6" refreshedVersion="3" background="1" saveData="1">
    <textPr codePage="65001" sourceFile="D:\مجموعه مقالات\پاسخ به درخواست پزشکیان\پوشش گیاهی و تبخیر.txt" semicolon="1">
      <textFields count="5">
        <textField/>
        <textField/>
        <textField/>
        <textField/>
        <textField/>
      </textFields>
    </textPr>
  </connection>
  <connection id="5" name="تبخیر از سطح دریاچه ها رودها" type="6" refreshedVersion="3" background="1" saveData="1">
    <textPr codePage="65001" sourceFile="D:\مجموعه مقالات\پاسخ به درخواست پزشکیان\تبخیر از سطح دریاچه ها رودها.txt" semicolon="1">
      <textFields count="8">
        <textField/>
        <textField/>
        <textField/>
        <textField/>
        <textField/>
        <textField/>
        <textField/>
        <textField/>
      </textFields>
    </textPr>
  </connection>
  <connection id="6" name="تبخیر رودخانه ها" type="6" refreshedVersion="3" background="1" saveData="1">
    <textPr codePage="65001" sourceFile="D:\مجموعه مقالات\پاسخ به درخواست پزشکیان\تبخیر رودخانه ها.txt" semicolon="1">
      <textFields count="7">
        <textField/>
        <textField/>
        <textField/>
        <textField/>
        <textField/>
        <textField/>
        <textField/>
      </textFields>
    </textPr>
  </connection>
  <connection id="7" name="رودخانه های خروجی سه باره اصلاح شده" type="6" refreshedVersion="3" background="1" saveData="1">
    <textPr codePage="65001" sourceFile="D:\مجموعه مقالات\پاسخ به درخواست پزشکیان\رودخانه های خروجی سه باره اصلاح شده.txt" semicolon="1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name="رودخانه های مرزی ورودی" type="6" refreshedVersion="3" background="1" saveData="1">
    <textPr codePage="65001" sourceFile="D:\مجموعه مقالات\پاسخ به درخواست پزشکیان\رودخانه های مرزی ورودی.txt" semicolon="1">
      <textFields count="6">
        <textField/>
        <textField/>
        <textField/>
        <textField/>
        <textField/>
        <textField/>
      </textFields>
    </textPr>
  </connection>
  <connection id="9" name="صنایع آب بر" type="6" refreshedVersion="3" background="1" saveData="1">
    <textPr codePage="65001" sourceFile="D:\مجموعه مقالات\پاسخ به درخواست پزشکیان\صنایع آب بر.txt" semicolon="1">
      <textFields count="5">
        <textField/>
        <textField/>
        <textField/>
        <textField/>
        <textField/>
      </textFields>
    </textPr>
  </connection>
  <connection id="10" name="محصولات کشاورزی فرآوری شده" type="6" refreshedVersion="3" background="1" saveData="1">
    <textPr codePage="65001" sourceFile="D:\مجموعه مقالات\پاسخ به درخواست پزشکیان\محصولات کشاورزی فرآوری شده.txt" semicolon="1">
      <textFields count="6">
        <textField/>
        <textField/>
        <textField/>
        <textField/>
        <textField/>
        <textField/>
      </textFields>
    </textPr>
  </connection>
  <connection id="11" name="واردات خوراکی" type="6" refreshedVersion="3" background="1" saveData="1">
    <textPr codePage="65001" sourceFile="D:\مجموعه مقالات\پاسخ به درخواست پزشکیان\واردات خوراکی.txt" semicolon="1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<sst xmlns="http://schemas.openxmlformats.org/spreadsheetml/2006/main" count="365" uniqueCount="267">
  <si>
    <t>منبع داده</t>
  </si>
  <si>
    <t>برنج</t>
  </si>
  <si>
    <t>وزارت جهاد</t>
  </si>
  <si>
    <t>وزارت نیرو</t>
  </si>
  <si>
    <t>پسته</t>
  </si>
  <si>
    <t>خرما</t>
  </si>
  <si>
    <t>سیب</t>
  </si>
  <si>
    <t>سیمان</t>
  </si>
  <si>
    <t>گمرک ایران</t>
  </si>
  <si>
    <t>نوع اقلیم</t>
  </si>
  <si>
    <t>مساحت (km²)</t>
  </si>
  <si>
    <t>بارش سالانه (mm)</t>
  </si>
  <si>
    <t>خیلی مرطوب</t>
  </si>
  <si>
    <t>نیمه‌مرطوب</t>
  </si>
  <si>
    <t>مدیترانه‌ای</t>
  </si>
  <si>
    <t>نیمه‌خشک</t>
  </si>
  <si>
    <t>خشک</t>
  </si>
  <si>
    <t>خیلی خشک</t>
  </si>
  <si>
    <t>نوع پوشش</t>
  </si>
  <si>
    <t>مساحت (هکتار)</t>
  </si>
  <si>
    <t>تبخیر سالانه (میلیمتر)</t>
  </si>
  <si>
    <t>حجم تبخیر (میلیارد m³)</t>
  </si>
  <si>
    <t>جنگل‌های طبیعی شمال</t>
  </si>
  <si>
    <t>سازمان جنگل‌ها (۱۴۰۲)</t>
  </si>
  <si>
    <t>جنگل‌های بلوط زاگرس</t>
  </si>
  <si>
    <t>جنگل‌های مصنوعی</t>
  </si>
  <si>
    <t>پارک‌های شهری</t>
  </si>
  <si>
    <t>مراتع طبیعی</t>
  </si>
  <si>
    <t>نام رودخانه</t>
  </si>
  <si>
    <t>مرز وارداتی</t>
  </si>
  <si>
    <t>حوضه آبریز</t>
  </si>
  <si>
    <t>دبی متوسط سالانه (میلیون m³)</t>
  </si>
  <si>
    <t>ارس</t>
  </si>
  <si>
    <t>ترکیه/ارمنستان/آذربایجان</t>
  </si>
  <si>
    <t>دریای خزر</t>
  </si>
  <si>
    <t>شرکت آب منطقه‌ای آذربایجان (۱۴۰۳)</t>
  </si>
  <si>
    <t>هریرود</t>
  </si>
  <si>
    <t>افغانستان</t>
  </si>
  <si>
    <t>حوضه شرقی</t>
  </si>
  <si>
    <t>شرکت آب منطقه‌ای خراسان</t>
  </si>
  <si>
    <t>سیمینه‌رود</t>
  </si>
  <si>
    <t>ترکیه</t>
  </si>
  <si>
    <t>دریاچه ارومیه</t>
  </si>
  <si>
    <t>سازمان آب استان آذربایجان غربی</t>
  </si>
  <si>
    <t>زاب کوچک</t>
  </si>
  <si>
    <t>عراق</t>
  </si>
  <si>
    <t>خلیج فارس</t>
  </si>
  <si>
    <t>شرکت آب منطقه‌ای کردستان</t>
  </si>
  <si>
    <t>گرگانرود</t>
  </si>
  <si>
    <t>ترکمنستان</t>
  </si>
  <si>
    <t>سازمان آب استان گلستان</t>
  </si>
  <si>
    <t>هیرمند</t>
  </si>
  <si>
    <t>شرکت آب منطقه‌ای سیستان</t>
  </si>
  <si>
    <t>مرز خروجی</t>
  </si>
  <si>
    <t>وضعیت معاهده‌ای</t>
  </si>
  <si>
    <t>اروند</t>
  </si>
  <si>
    <t>معاهده ۱۳۵۱</t>
  </si>
  <si>
    <t>ندارد</t>
  </si>
  <si>
    <t>سیروان</t>
  </si>
  <si>
    <t>سفیدرود</t>
  </si>
  <si>
    <t>کنوانسیون ۱۹۵۸</t>
  </si>
  <si>
    <t>هراز</t>
  </si>
  <si>
    <t>مقدار آبی که از همسایگان واریز میشود</t>
  </si>
  <si>
    <t>مقدار آبی که از حوزچه های ایران به همسایه ها واریز میشود</t>
  </si>
  <si>
    <t>دبی کل سالانه (MCM)</t>
  </si>
  <si>
    <t>منشأ آب داخلی (MCM)</t>
  </si>
  <si>
    <t>منشأ آب خارجی (MCM)</t>
  </si>
  <si>
    <t>مصارف داخلی (MCM)</t>
  </si>
  <si>
    <t>خروج به خارج (MCM)</t>
  </si>
  <si>
    <t>آذربایجان</t>
  </si>
  <si>
    <t>1280 (40%)</t>
  </si>
  <si>
    <t>1920 (60%)</t>
  </si>
  <si>
    <t>هامون</t>
  </si>
  <si>
    <t>450 (100%)</t>
  </si>
  <si>
    <t>455 (65%)</t>
  </si>
  <si>
    <t>245 (35%)</t>
  </si>
  <si>
    <t>1080 (90%)</t>
  </si>
  <si>
    <t>120 (10%)</t>
  </si>
  <si>
    <t>600 (100%)</t>
  </si>
  <si>
    <t>کارون</t>
  </si>
  <si>
    <t>12500 (100%)</t>
  </si>
  <si>
    <t>5800 (100%)</t>
  </si>
  <si>
    <t>2800 (100%)</t>
  </si>
  <si>
    <t>25000 (100%)</t>
  </si>
  <si>
    <t>پروتکل ۱۹۷۵</t>
  </si>
  <si>
    <t>حجم بارش کل (MCM)</t>
  </si>
  <si>
    <t>تبخیر بی‌فایده (MCM)</t>
  </si>
  <si>
    <t>درصد تبخیر بی‌فایده</t>
  </si>
  <si>
    <t>تبخیر خالص (MCM)</t>
  </si>
  <si>
    <t>تبخیر از پوشش گیاهی (MCM)</t>
  </si>
  <si>
    <t>نفوذ به سفره (MCM)</t>
  </si>
  <si>
    <t>روان‌اب (MCM)</t>
  </si>
  <si>
    <t>سبزیجات</t>
  </si>
  <si>
    <t>میوه‌جات</t>
  </si>
  <si>
    <t>صنایع غذایی</t>
  </si>
  <si>
    <t>**جمع کل**</t>
  </si>
  <si>
    <t>مرکز آمار</t>
  </si>
  <si>
    <t>اتحادیه دامداران</t>
  </si>
  <si>
    <t>شرکت شیر</t>
  </si>
  <si>
    <t>صنعت</t>
  </si>
  <si>
    <t>مصرف آب (میلیون m³/سال)</t>
  </si>
  <si>
    <t>درصد از کل صنعت</t>
  </si>
  <si>
    <t>استان‌های بحرانی</t>
  </si>
  <si>
    <t>توضیحات فنی</t>
  </si>
  <si>
    <t>فولاد و ذوب‌آهن</t>
  </si>
  <si>
    <t>اصفهان، خوزستان، یزد</t>
  </si>
  <si>
    <t>مصرف بالا در فولاد مبارکه (280 m³/تن)</t>
  </si>
  <si>
    <t>پتروشیمی</t>
  </si>
  <si>
    <t>بوشهر، خوزستان، فارس</t>
  </si>
  <si>
    <t>کاربرد در خنک‌سازی راکتورها</t>
  </si>
  <si>
    <t>فارس، اصفهان، سمنان</t>
  </si>
  <si>
    <t>60% برای خنک‌کردن کوره‌ها</t>
  </si>
  <si>
    <t>کاشی و سرامیک</t>
  </si>
  <si>
    <t>یزد، کاشان، تبریز</t>
  </si>
  <si>
    <t>40% آب برای شستشوی خاک رس</t>
  </si>
  <si>
    <t>آسفالت و بتن</t>
  </si>
  <si>
    <t>تهران، خراسان رضوی</t>
  </si>
  <si>
    <t>مصرف در تولید مخلوط آسفالت</t>
  </si>
  <si>
    <t>تهران، آذربایجان شرقی</t>
  </si>
  <si>
    <t>آب مورد نیاز خطوط تولید</t>
  </si>
  <si>
    <t>نساجی</t>
  </si>
  <si>
    <t>مازندران، اصفهان</t>
  </si>
  <si>
    <t>مصرف در رنگرزی و شستشو</t>
  </si>
  <si>
    <t>خودروسازی</t>
  </si>
  <si>
    <t>تهران، البرز، خراسان رضوی</t>
  </si>
  <si>
    <t>آب مصرفی در رنگ‌کاری</t>
  </si>
  <si>
    <t>سایر صنایع</t>
  </si>
  <si>
    <t>-</t>
  </si>
  <si>
    <t>آب مصرفی در ملات و سایر نیازهای ساختمان سازی</t>
  </si>
  <si>
    <t>فعالیت</t>
  </si>
  <si>
    <t>مصرف آب (لیتر/m²)</t>
  </si>
  <si>
    <t>مصرف سالانه (میلیون m³)</t>
  </si>
  <si>
    <t>بتن‌ریزی</t>
  </si>
  <si>
    <t>ملات</t>
  </si>
  <si>
    <t>گچ‌کاری</t>
  </si>
  <si>
    <t>آجرکاری</t>
  </si>
  <si>
    <t>شستشو</t>
  </si>
  <si>
    <t>سایر</t>
  </si>
  <si>
    <t>**جمع**</t>
  </si>
  <si>
    <t>بر اساس آمار بانک مرکزی 65 میلیون متر مربع ساخت و ساز سال 1403</t>
  </si>
  <si>
    <t>محصول</t>
  </si>
  <si>
    <t>آب مجازی (m³/تن)</t>
  </si>
  <si>
    <t>آب صادراتی (میلیون m³)</t>
  </si>
  <si>
    <t>مقاصد اصلی</t>
  </si>
  <si>
    <t>ماکارونی</t>
  </si>
  <si>
    <t>عراق، افغانستان</t>
  </si>
  <si>
    <t>رب گوجه‌فرنگی</t>
  </si>
  <si>
    <t>عراق، روسیه</t>
  </si>
  <si>
    <t>پنیر</t>
  </si>
  <si>
    <t>عراق، امارات</t>
  </si>
  <si>
    <t>کنسرو ماهی</t>
  </si>
  <si>
    <t>عمان، کویت</t>
  </si>
  <si>
    <t>سازمان شیلات</t>
  </si>
  <si>
    <t>آبمیوه</t>
  </si>
  <si>
    <t>افغانستان، ارمنستان</t>
  </si>
  <si>
    <t>اتحادیه تولیدکنندگان</t>
  </si>
  <si>
    <t>کمپوت میوه</t>
  </si>
  <si>
    <t>عراق، آذربایجان</t>
  </si>
  <si>
    <t>شیر خشک</t>
  </si>
  <si>
    <t>عراق، سوریه</t>
  </si>
  <si>
    <t>سس‌های صنعتی</t>
  </si>
  <si>
    <t>گرجستان، دبی</t>
  </si>
  <si>
    <t>گوشت گاو</t>
  </si>
  <si>
    <t>عراق، امارات، ویتنام</t>
  </si>
  <si>
    <t>گوشت گوسفند</t>
  </si>
  <si>
    <t>عراق، کویت</t>
  </si>
  <si>
    <t>مرغ</t>
  </si>
  <si>
    <t>انجمن مرغداران</t>
  </si>
  <si>
    <t>دام زنده (گاو)</t>
  </si>
  <si>
    <t>ترکیه، عراق</t>
  </si>
  <si>
    <t>شرکت پشتیبانی دام</t>
  </si>
  <si>
    <t>دام زنده (گوسفند)</t>
  </si>
  <si>
    <t>کویت، عمان</t>
  </si>
  <si>
    <t>سازمان دامپزشکی</t>
  </si>
  <si>
    <t>تخم‌مرغ</t>
  </si>
  <si>
    <t>اتحادیه طیور</t>
  </si>
  <si>
    <t>دسته خوراک</t>
  </si>
  <si>
    <t>مصرف سرانه ایران (گرم/روز)</t>
  </si>
  <si>
    <t>مصرف سرانه ایران (کیلوگرم/سال)</t>
  </si>
  <si>
    <t>آب مجازی (لیتر/گرم)</t>
  </si>
  <si>
    <t>مصرف ۹۰ میلیون نفر (میلیارد m³/سال)</t>
  </si>
  <si>
    <t>نان و غلات</t>
  </si>
  <si>
    <t>سیب‌زمینی</t>
  </si>
  <si>
    <t>گوشت مرغ</t>
  </si>
  <si>
    <t>شیر و لبنیات</t>
  </si>
  <si>
    <t>روغن نباتی</t>
  </si>
  <si>
    <t>شکر</t>
  </si>
  <si>
    <t>چای</t>
  </si>
  <si>
    <t>قهوه</t>
  </si>
  <si>
    <t>مصرف آب پنهان ایرانیان نسبت به استانداردهای جهانی</t>
  </si>
  <si>
    <t>آب مجازی سالانه فرد  ایرانی(m³)</t>
  </si>
  <si>
    <t>مصرف استاندارد  جهانی (کیلوگرم/سال)</t>
  </si>
  <si>
    <t>آب مجازی بر اساس استانداردهای جهانی (m³/سال)</t>
  </si>
  <si>
    <t>چین، اروپا، هند</t>
  </si>
  <si>
    <t>اتحادیه پسته کاران</t>
  </si>
  <si>
    <t>زعفران</t>
  </si>
  <si>
    <t>امارات، اسپانیا</t>
  </si>
  <si>
    <t>هند، مالزی</t>
  </si>
  <si>
    <t>شرکت خرمای ایران</t>
  </si>
  <si>
    <t>اتحادیه باغداران</t>
  </si>
  <si>
    <t>انار</t>
  </si>
  <si>
    <t>عراق، کانادا</t>
  </si>
  <si>
    <t>انجمن انارکاران</t>
  </si>
  <si>
    <t>کشمش</t>
  </si>
  <si>
    <t>آلمان، انگلیس</t>
  </si>
  <si>
    <t>شرکت کشمش ایران</t>
  </si>
  <si>
    <t>پیاز</t>
  </si>
  <si>
    <t>هندوانه</t>
  </si>
  <si>
    <t>انگور</t>
  </si>
  <si>
    <t>عراق، پاکستان</t>
  </si>
  <si>
    <t>واحد</t>
  </si>
  <si>
    <t xml:space="preserve">حجم صادرات </t>
  </si>
  <si>
    <t>آب مجازی (m³ به ازاء هر واحد)</t>
  </si>
  <si>
    <t>تن</t>
  </si>
  <si>
    <t>راس</t>
  </si>
  <si>
    <t>حجم واردات (تن/سال)</t>
  </si>
  <si>
    <t>آب وارداتی (میلیون m³/سال)</t>
  </si>
  <si>
    <t>گمرک ورودی اصلی</t>
  </si>
  <si>
    <t>ذرت</t>
  </si>
  <si>
    <t>امیرآباد، بندرعباس</t>
  </si>
  <si>
    <t>گندم</t>
  </si>
  <si>
    <t>بازرگان، اینچه‌برون</t>
  </si>
  <si>
    <t>بندر امام، مشهد</t>
  </si>
  <si>
    <t>اتحادیه روغن‌سازان</t>
  </si>
  <si>
    <t>بندر انزلی، بوشهر</t>
  </si>
  <si>
    <t>شرکت شالیکوبی</t>
  </si>
  <si>
    <t>خرمشهر، چابهار</t>
  </si>
  <si>
    <t>اتحادیه قند و شکر</t>
  </si>
  <si>
    <t>آستارا، بندر انزلی</t>
  </si>
  <si>
    <t>اتحادیه چایکاران</t>
  </si>
  <si>
    <t>بندرعباس، تهران</t>
  </si>
  <si>
    <t>بازرگان، رازی</t>
  </si>
  <si>
    <t>بندر امام، فرودگاه امام</t>
  </si>
  <si>
    <t>وزارت صمت</t>
  </si>
  <si>
    <t>بندرعباس، تبریز</t>
  </si>
  <si>
    <t>منبع آبی</t>
  </si>
  <si>
    <t>میانگین عمق (m)</t>
  </si>
  <si>
    <t>حجم کل (km³)</t>
  </si>
  <si>
    <t>نرخ تبخیر سالانه (mm)</t>
  </si>
  <si>
    <t>آب تبخیرشده (میلیون m³/سال)</t>
  </si>
  <si>
    <t>مناطق بحرانی</t>
  </si>
  <si>
    <t>**دریاچه‌های طبیعی**</t>
  </si>
  <si>
    <t>آذربایجان غربی</t>
  </si>
  <si>
    <t>سازمان محیط زیست</t>
  </si>
  <si>
    <t>سیستان و بلوچستان</t>
  </si>
  <si>
    <t>شرکت آب منطقه‌ای</t>
  </si>
  <si>
    <t>میزان</t>
  </si>
  <si>
    <t>فارس</t>
  </si>
  <si>
    <t>**دریاچه‌های مصنوعی**</t>
  </si>
  <si>
    <t>سد کرج</t>
  </si>
  <si>
    <t>البرز</t>
  </si>
  <si>
    <t>شرکت مدیریت منابع آب</t>
  </si>
  <si>
    <t>سد دز</t>
  </si>
  <si>
    <t>خوزستان</t>
  </si>
  <si>
    <t>سد سفیدرود</t>
  </si>
  <si>
    <t>گیلان</t>
  </si>
  <si>
    <t>طول (km)</t>
  </si>
  <si>
    <t>عرض متوسط (m)</t>
  </si>
  <si>
    <t>مساحت سطحی (km²)</t>
  </si>
  <si>
    <t>شرکت آب منطقه‌ای خوزستان</t>
  </si>
  <si>
    <t>کرخه</t>
  </si>
  <si>
    <t>زاینده‌رود</t>
  </si>
  <si>
    <t>شرکت آب منطقه‌ای اصفهان</t>
  </si>
  <si>
    <t>شرکت آب منطقه‌ای آذربایجان</t>
  </si>
  <si>
    <t>شرکت آب منطقه‌ای مازندران</t>
  </si>
  <si>
    <t>گوشت گاو و گوسفند</t>
  </si>
  <si>
    <t>سهم حوضچه داخلی ایران از آب ورودی (%)</t>
  </si>
</sst>
</file>

<file path=xl/styles.xml><?xml version="1.0" encoding="utf-8"?>
<styleSheet xmlns="http://schemas.openxmlformats.org/spreadsheetml/2006/main">
  <numFmts count="3">
    <numFmt numFmtId="43" formatCode="_-* #,##0.00_-;_-* #,##0.00\-;_-* &quot;-&quot;??_-;_-@_-"/>
    <numFmt numFmtId="164" formatCode="_-* #,##0_-;_-* #,##0\-;_-* &quot;-&quot;??_-;_-@_-"/>
    <numFmt numFmtId="165" formatCode="0.0"/>
  </numFmts>
  <fonts count="4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wrapText="1"/>
    </xf>
    <xf numFmtId="0" fontId="0" fillId="0" borderId="0" xfId="0" applyNumberFormat="1"/>
    <xf numFmtId="164" fontId="0" fillId="0" borderId="0" xfId="1" applyNumberFormat="1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5" xfId="1" applyNumberFormat="1" applyFont="1" applyBorder="1"/>
    <xf numFmtId="0" fontId="0" fillId="0" borderId="7" xfId="0" applyBorder="1"/>
    <xf numFmtId="164" fontId="0" fillId="0" borderId="8" xfId="1" applyNumberFormat="1" applyFont="1" applyBorder="1"/>
    <xf numFmtId="0" fontId="0" fillId="0" borderId="5" xfId="0" applyNumberFormat="1" applyBorder="1"/>
    <xf numFmtId="0" fontId="0" fillId="0" borderId="6" xfId="0" applyBorder="1"/>
    <xf numFmtId="0" fontId="0" fillId="0" borderId="8" xfId="0" applyNumberFormat="1" applyBorder="1"/>
    <xf numFmtId="0" fontId="0" fillId="0" borderId="9" xfId="0" applyBorder="1"/>
    <xf numFmtId="0" fontId="0" fillId="0" borderId="5" xfId="0" applyBorder="1"/>
    <xf numFmtId="0" fontId="0" fillId="0" borderId="8" xfId="0" applyBorder="1"/>
    <xf numFmtId="164" fontId="0" fillId="0" borderId="0" xfId="0" applyNumberFormat="1"/>
    <xf numFmtId="0" fontId="0" fillId="0" borderId="0" xfId="0" applyFill="1" applyBorder="1" applyAlignment="1">
      <alignment wrapText="1"/>
    </xf>
    <xf numFmtId="9" fontId="0" fillId="0" borderId="0" xfId="0" applyNumberFormat="1"/>
    <xf numFmtId="3" fontId="0" fillId="0" borderId="0" xfId="0" applyNumberFormat="1"/>
    <xf numFmtId="3" fontId="0" fillId="0" borderId="5" xfId="0" applyNumberFormat="1" applyBorder="1"/>
    <xf numFmtId="9" fontId="0" fillId="0" borderId="6" xfId="0" applyNumberFormat="1" applyBorder="1"/>
    <xf numFmtId="3" fontId="0" fillId="0" borderId="8" xfId="0" applyNumberFormat="1" applyBorder="1"/>
    <xf numFmtId="9" fontId="0" fillId="0" borderId="9" xfId="0" applyNumberFormat="1" applyBorder="1"/>
    <xf numFmtId="165" fontId="0" fillId="0" borderId="0" xfId="0" applyNumberFormat="1"/>
    <xf numFmtId="10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64" fontId="0" fillId="0" borderId="0" xfId="1" applyNumberFormat="1" applyFont="1" applyAlignment="1">
      <alignment wrapText="1"/>
    </xf>
    <xf numFmtId="3" fontId="2" fillId="0" borderId="5" xfId="0" applyNumberFormat="1" applyFont="1" applyBorder="1"/>
    <xf numFmtId="3" fontId="2" fillId="0" borderId="8" xfId="0" applyNumberFormat="1" applyFont="1" applyBorder="1"/>
    <xf numFmtId="0" fontId="3" fillId="0" borderId="0" xfId="0" applyNumberFormat="1" applyFont="1"/>
    <xf numFmtId="3" fontId="2" fillId="0" borderId="0" xfId="0" applyNumberFormat="1" applyFont="1"/>
    <xf numFmtId="164" fontId="2" fillId="0" borderId="0" xfId="1" applyNumberFormat="1" applyFont="1"/>
    <xf numFmtId="0" fontId="0" fillId="0" borderId="2" xfId="0" applyBorder="1" applyAlignment="1">
      <alignment wrapText="1"/>
    </xf>
    <xf numFmtId="0" fontId="0" fillId="0" borderId="3" xfId="0" applyFill="1" applyBorder="1" applyAlignment="1">
      <alignment wrapText="1"/>
    </xf>
    <xf numFmtId="164" fontId="0" fillId="0" borderId="6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queryTables/queryTable1.xml><?xml version="1.0" encoding="utf-8"?>
<queryTable xmlns="http://schemas.openxmlformats.org/spreadsheetml/2006/main" name="پوشش گیاهی و تبخیر" connectionId="4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تبخیر از سطح دریاچه ها رودها" connectionId="5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تبخیر رودخانه ها" connectionId="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رودخانه های مرزی ورودی" connectionId="8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رودخانه های خروجی سه باره اصلاح شده" connectionId="7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بارش اصلاحی چهار مرتبه" connectionId="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صنایع آب بر" connectionId="9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آب مصرفی در ساختمان سازی" connectionId="2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محصولات کشاورزی فرآوری شده" connectionId="10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آب پنهان خوراکی ها" connectionId="1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واردات خوراکی" connectionId="1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"/>
  <sheetViews>
    <sheetView rightToLeft="1" workbookViewId="0">
      <selection activeCell="C15" sqref="C15"/>
    </sheetView>
  </sheetViews>
  <sheetFormatPr defaultRowHeight="15"/>
  <cols>
    <col min="1" max="1" width="17.42578125" bestFit="1" customWidth="1"/>
    <col min="2" max="2" width="14.28515625" bestFit="1" customWidth="1"/>
    <col min="3" max="3" width="16.7109375" bestFit="1" customWidth="1"/>
    <col min="4" max="4" width="18.140625" bestFit="1" customWidth="1"/>
    <col min="5" max="5" width="18.85546875" bestFit="1" customWidth="1"/>
  </cols>
  <sheetData>
    <row r="1" spans="1:5">
      <c r="A1" s="4" t="s">
        <v>18</v>
      </c>
      <c r="B1" s="5" t="s">
        <v>19</v>
      </c>
      <c r="C1" s="5" t="s">
        <v>20</v>
      </c>
      <c r="D1" s="5" t="s">
        <v>21</v>
      </c>
      <c r="E1" s="6" t="s">
        <v>0</v>
      </c>
    </row>
    <row r="2" spans="1:5">
      <c r="A2" s="7" t="s">
        <v>22</v>
      </c>
      <c r="B2" s="8">
        <v>2000000</v>
      </c>
      <c r="C2" s="8">
        <v>800</v>
      </c>
      <c r="D2" s="11">
        <v>1.6</v>
      </c>
      <c r="E2" s="12" t="s">
        <v>23</v>
      </c>
    </row>
    <row r="3" spans="1:5">
      <c r="A3" s="7" t="s">
        <v>24</v>
      </c>
      <c r="B3" s="8">
        <v>5000000</v>
      </c>
      <c r="C3" s="8">
        <v>1000</v>
      </c>
      <c r="D3" s="11">
        <v>5</v>
      </c>
      <c r="E3" s="12"/>
    </row>
    <row r="4" spans="1:5">
      <c r="A4" s="7" t="s">
        <v>25</v>
      </c>
      <c r="B4" s="8">
        <v>500000</v>
      </c>
      <c r="C4" s="8">
        <v>1200</v>
      </c>
      <c r="D4" s="11">
        <v>0.6</v>
      </c>
      <c r="E4" s="12"/>
    </row>
    <row r="5" spans="1:5">
      <c r="A5" s="7" t="s">
        <v>26</v>
      </c>
      <c r="B5" s="8">
        <v>150000</v>
      </c>
      <c r="C5" s="8">
        <v>1500</v>
      </c>
      <c r="D5" s="11">
        <v>0.22500000000000001</v>
      </c>
      <c r="E5" s="12"/>
    </row>
    <row r="6" spans="1:5" ht="15.75" thickBot="1">
      <c r="A6" s="9" t="s">
        <v>27</v>
      </c>
      <c r="B6" s="10">
        <v>84000000</v>
      </c>
      <c r="C6" s="10">
        <v>600</v>
      </c>
      <c r="D6" s="13">
        <v>50.4</v>
      </c>
      <c r="E6" s="14"/>
    </row>
    <row r="7" spans="1:5">
      <c r="B7" s="2"/>
      <c r="C7" s="2"/>
      <c r="D7" s="2">
        <f>SUM(D2:D6)</f>
        <v>57.824999999999996</v>
      </c>
    </row>
    <row r="8" spans="1:5">
      <c r="B8" s="2"/>
      <c r="C8" s="2"/>
      <c r="D8" s="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4"/>
  <sheetViews>
    <sheetView rightToLeft="1" workbookViewId="0">
      <selection activeCell="F13" sqref="F13"/>
    </sheetView>
  </sheetViews>
  <sheetFormatPr defaultRowHeight="15"/>
  <cols>
    <col min="1" max="1" width="20" bestFit="1" customWidth="1"/>
    <col min="2" max="2" width="16.5703125" bestFit="1" customWidth="1"/>
    <col min="3" max="3" width="13.85546875" bestFit="1" customWidth="1"/>
    <col min="4" max="4" width="11.85546875" bestFit="1" customWidth="1"/>
    <col min="5" max="5" width="18.42578125" bestFit="1" customWidth="1"/>
    <col min="6" max="6" width="23.140625" bestFit="1" customWidth="1"/>
    <col min="7" max="7" width="14.42578125" bestFit="1" customWidth="1"/>
    <col min="8" max="8" width="18.28515625" bestFit="1" customWidth="1"/>
  </cols>
  <sheetData>
    <row r="1" spans="1:8">
      <c r="A1" t="s">
        <v>235</v>
      </c>
      <c r="B1" t="s">
        <v>10</v>
      </c>
      <c r="C1" t="s">
        <v>236</v>
      </c>
      <c r="D1" t="s">
        <v>237</v>
      </c>
      <c r="E1" t="s">
        <v>238</v>
      </c>
      <c r="F1" t="s">
        <v>239</v>
      </c>
      <c r="G1" t="s">
        <v>240</v>
      </c>
      <c r="H1" t="s">
        <v>0</v>
      </c>
    </row>
    <row r="2" spans="1:8">
      <c r="A2" t="s">
        <v>241</v>
      </c>
    </row>
    <row r="3" spans="1:8">
      <c r="A3" t="s">
        <v>42</v>
      </c>
      <c r="B3" s="2">
        <v>5200</v>
      </c>
      <c r="C3" s="2">
        <v>1.5</v>
      </c>
      <c r="D3" s="2">
        <v>7.8</v>
      </c>
      <c r="E3" s="2">
        <v>1200</v>
      </c>
      <c r="F3" s="2">
        <v>6240</v>
      </c>
      <c r="G3" t="s">
        <v>242</v>
      </c>
      <c r="H3" t="s">
        <v>243</v>
      </c>
    </row>
    <row r="4" spans="1:8">
      <c r="A4" t="s">
        <v>72</v>
      </c>
      <c r="B4" s="2">
        <v>2000</v>
      </c>
      <c r="C4" s="2">
        <v>0.8</v>
      </c>
      <c r="D4" s="2">
        <v>1.6</v>
      </c>
      <c r="E4" s="2">
        <v>1800</v>
      </c>
      <c r="F4" s="2">
        <v>3600</v>
      </c>
      <c r="G4" t="s">
        <v>244</v>
      </c>
      <c r="H4" t="s">
        <v>245</v>
      </c>
    </row>
    <row r="5" spans="1:8">
      <c r="A5" t="s">
        <v>246</v>
      </c>
      <c r="B5" s="2">
        <v>800</v>
      </c>
      <c r="C5" s="2">
        <v>0.5</v>
      </c>
      <c r="D5" s="2">
        <v>0.4</v>
      </c>
      <c r="E5" s="2">
        <v>1500</v>
      </c>
      <c r="F5" s="2">
        <v>1200</v>
      </c>
      <c r="G5" t="s">
        <v>247</v>
      </c>
      <c r="H5" t="s">
        <v>3</v>
      </c>
    </row>
    <row r="6" spans="1:8">
      <c r="A6" t="s">
        <v>248</v>
      </c>
      <c r="B6" s="2"/>
      <c r="C6" s="2"/>
      <c r="D6" s="2"/>
      <c r="E6" s="2"/>
      <c r="F6" s="2"/>
    </row>
    <row r="7" spans="1:8">
      <c r="A7" t="s">
        <v>249</v>
      </c>
      <c r="B7" s="2">
        <v>25</v>
      </c>
      <c r="C7" s="2">
        <v>60</v>
      </c>
      <c r="D7" s="2">
        <v>1.5</v>
      </c>
      <c r="E7" s="2">
        <v>1400</v>
      </c>
      <c r="F7" s="2">
        <v>35</v>
      </c>
      <c r="G7" t="s">
        <v>250</v>
      </c>
      <c r="H7" t="s">
        <v>251</v>
      </c>
    </row>
    <row r="8" spans="1:8">
      <c r="A8" t="s">
        <v>252</v>
      </c>
      <c r="B8" s="2">
        <v>40</v>
      </c>
      <c r="C8" s="2">
        <v>70</v>
      </c>
      <c r="D8" s="2">
        <v>2.8</v>
      </c>
      <c r="E8" s="2">
        <v>1600</v>
      </c>
      <c r="F8" s="2">
        <v>64</v>
      </c>
      <c r="G8" t="s">
        <v>253</v>
      </c>
      <c r="H8" t="s">
        <v>245</v>
      </c>
    </row>
    <row r="9" spans="1:8">
      <c r="A9" t="s">
        <v>254</v>
      </c>
      <c r="B9" s="2">
        <v>45</v>
      </c>
      <c r="C9" s="2">
        <v>50</v>
      </c>
      <c r="D9" s="2">
        <v>2.2000000000000002</v>
      </c>
      <c r="E9" s="2">
        <v>1300</v>
      </c>
      <c r="F9" s="2">
        <v>58.5</v>
      </c>
      <c r="G9" t="s">
        <v>255</v>
      </c>
      <c r="H9" t="s">
        <v>245</v>
      </c>
    </row>
    <row r="10" spans="1:8">
      <c r="B10" s="2"/>
      <c r="C10" s="2"/>
      <c r="D10" s="2"/>
      <c r="E10" s="2"/>
      <c r="F10" s="3">
        <f>SUM(F3:F9)</f>
        <v>11197.5</v>
      </c>
    </row>
    <row r="11" spans="1:8">
      <c r="B11" s="2"/>
      <c r="C11" s="2"/>
      <c r="D11" s="2"/>
      <c r="E11" s="2"/>
      <c r="F11" s="2"/>
    </row>
    <row r="12" spans="1:8">
      <c r="B12" s="2"/>
      <c r="C12" s="2"/>
      <c r="D12" s="2"/>
      <c r="E12" s="2"/>
      <c r="F12" s="2"/>
    </row>
    <row r="13" spans="1:8">
      <c r="B13" s="2"/>
      <c r="C13" s="2"/>
      <c r="D13" s="2"/>
      <c r="E13" s="2"/>
      <c r="F13" s="2"/>
    </row>
    <row r="14" spans="1:8">
      <c r="B14" s="2"/>
      <c r="C14" s="2"/>
      <c r="D14" s="2"/>
      <c r="E14" s="2"/>
      <c r="F14" s="3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0"/>
  <sheetViews>
    <sheetView rightToLeft="1" workbookViewId="0">
      <selection activeCell="G12" sqref="G12"/>
    </sheetView>
  </sheetViews>
  <sheetFormatPr defaultRowHeight="15"/>
  <cols>
    <col min="1" max="1" width="10.5703125" bestFit="1" customWidth="1"/>
    <col min="2" max="2" width="10.28515625" bestFit="1" customWidth="1"/>
    <col min="3" max="3" width="14.42578125" bestFit="1" customWidth="1"/>
    <col min="4" max="4" width="17" bestFit="1" customWidth="1"/>
    <col min="5" max="5" width="18.42578125" bestFit="1" customWidth="1"/>
    <col min="6" max="6" width="23.140625" bestFit="1" customWidth="1"/>
    <col min="7" max="7" width="22.140625" bestFit="1" customWidth="1"/>
  </cols>
  <sheetData>
    <row r="1" spans="1:7">
      <c r="A1" t="s">
        <v>28</v>
      </c>
      <c r="B1" t="s">
        <v>256</v>
      </c>
      <c r="C1" t="s">
        <v>257</v>
      </c>
      <c r="D1" t="s">
        <v>258</v>
      </c>
      <c r="E1" t="s">
        <v>238</v>
      </c>
      <c r="F1" t="s">
        <v>239</v>
      </c>
      <c r="G1" t="s">
        <v>0</v>
      </c>
    </row>
    <row r="2" spans="1:7">
      <c r="A2" t="s">
        <v>79</v>
      </c>
      <c r="B2" s="2">
        <v>950</v>
      </c>
      <c r="C2" s="2">
        <v>150</v>
      </c>
      <c r="D2" s="2">
        <v>142.5</v>
      </c>
      <c r="E2" s="2">
        <v>1000</v>
      </c>
      <c r="F2" s="2">
        <v>142.5</v>
      </c>
      <c r="G2" t="s">
        <v>259</v>
      </c>
    </row>
    <row r="3" spans="1:7">
      <c r="A3" t="s">
        <v>260</v>
      </c>
      <c r="B3" s="2">
        <v>750</v>
      </c>
      <c r="C3" s="2">
        <v>120</v>
      </c>
      <c r="D3" s="2">
        <v>90</v>
      </c>
      <c r="E3" s="2">
        <v>1100</v>
      </c>
      <c r="F3" s="2">
        <v>99</v>
      </c>
      <c r="G3" t="s">
        <v>259</v>
      </c>
    </row>
    <row r="4" spans="1:7">
      <c r="A4" t="s">
        <v>261</v>
      </c>
      <c r="B4" s="2">
        <v>400</v>
      </c>
      <c r="C4" s="2">
        <v>80</v>
      </c>
      <c r="D4" s="2">
        <v>32</v>
      </c>
      <c r="E4" s="2">
        <v>1300</v>
      </c>
      <c r="F4" s="2">
        <v>41.6</v>
      </c>
      <c r="G4" t="s">
        <v>262</v>
      </c>
    </row>
    <row r="5" spans="1:7">
      <c r="A5" t="s">
        <v>32</v>
      </c>
      <c r="B5" s="2">
        <v>1072</v>
      </c>
      <c r="C5" s="2">
        <v>100</v>
      </c>
      <c r="D5" s="2">
        <v>107.2</v>
      </c>
      <c r="E5" s="2">
        <v>900</v>
      </c>
      <c r="F5" s="2">
        <v>96.5</v>
      </c>
      <c r="G5" t="s">
        <v>263</v>
      </c>
    </row>
    <row r="6" spans="1:7">
      <c r="A6" t="s">
        <v>61</v>
      </c>
      <c r="B6" s="2">
        <v>400</v>
      </c>
      <c r="C6" s="2">
        <v>70</v>
      </c>
      <c r="D6" s="2">
        <v>28</v>
      </c>
      <c r="E6" s="2">
        <v>800</v>
      </c>
      <c r="F6" s="2">
        <v>22.4</v>
      </c>
      <c r="G6" t="s">
        <v>264</v>
      </c>
    </row>
    <row r="7" spans="1:7">
      <c r="A7" t="s">
        <v>95</v>
      </c>
      <c r="B7" s="2"/>
      <c r="C7" s="2"/>
      <c r="D7" s="2"/>
      <c r="E7" s="2"/>
      <c r="F7" s="2">
        <f>SUM(F2:F6)</f>
        <v>402</v>
      </c>
    </row>
    <row r="8" spans="1:7">
      <c r="B8" s="2"/>
      <c r="C8" s="2"/>
      <c r="D8" s="2"/>
      <c r="E8" s="2"/>
      <c r="F8" s="2"/>
    </row>
    <row r="9" spans="1:7">
      <c r="B9" s="2"/>
      <c r="C9" s="2"/>
      <c r="D9" s="2"/>
      <c r="E9" s="2"/>
      <c r="F9" s="2"/>
    </row>
    <row r="10" spans="1:7">
      <c r="B10" s="2"/>
      <c r="C10" s="2"/>
      <c r="D10" s="2"/>
      <c r="E10" s="2"/>
      <c r="F10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14" sqref="J14"/>
    </sheetView>
  </sheetViews>
  <sheetFormatPr defaultRowHeight="1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4"/>
  <sheetViews>
    <sheetView rightToLeft="1" tabSelected="1" workbookViewId="0">
      <selection activeCell="F11" sqref="F11"/>
    </sheetView>
  </sheetViews>
  <sheetFormatPr defaultRowHeight="15"/>
  <cols>
    <col min="1" max="1" width="9.42578125" bestFit="1" customWidth="1"/>
    <col min="2" max="2" width="19.42578125" bestFit="1" customWidth="1"/>
    <col min="3" max="3" width="10.85546875" bestFit="1" customWidth="1"/>
    <col min="4" max="4" width="23.28515625" bestFit="1" customWidth="1"/>
    <col min="5" max="5" width="20.7109375" customWidth="1"/>
    <col min="6" max="6" width="28.85546875" bestFit="1" customWidth="1"/>
    <col min="7" max="7" width="19.5703125" customWidth="1"/>
  </cols>
  <sheetData>
    <row r="1" spans="1:7" ht="39.75" customHeight="1">
      <c r="A1" s="4" t="s">
        <v>28</v>
      </c>
      <c r="B1" s="5" t="s">
        <v>29</v>
      </c>
      <c r="C1" s="5" t="s">
        <v>30</v>
      </c>
      <c r="D1" s="5" t="s">
        <v>31</v>
      </c>
      <c r="E1" s="35" t="s">
        <v>266</v>
      </c>
      <c r="F1" s="5" t="s">
        <v>0</v>
      </c>
      <c r="G1" s="36" t="s">
        <v>62</v>
      </c>
    </row>
    <row r="2" spans="1:7">
      <c r="A2" s="7" t="s">
        <v>32</v>
      </c>
      <c r="B2" s="15" t="s">
        <v>33</v>
      </c>
      <c r="C2" s="15" t="s">
        <v>34</v>
      </c>
      <c r="D2" s="8">
        <v>3200</v>
      </c>
      <c r="E2" s="8">
        <v>42</v>
      </c>
      <c r="F2" s="15" t="s">
        <v>35</v>
      </c>
      <c r="G2" s="37">
        <f>(100-E2)*D2/100</f>
        <v>1856</v>
      </c>
    </row>
    <row r="3" spans="1:7">
      <c r="A3" s="7" t="s">
        <v>36</v>
      </c>
      <c r="B3" s="15" t="s">
        <v>37</v>
      </c>
      <c r="C3" s="15" t="s">
        <v>38</v>
      </c>
      <c r="D3" s="8">
        <v>1800</v>
      </c>
      <c r="E3" s="8">
        <v>24</v>
      </c>
      <c r="F3" s="15" t="s">
        <v>39</v>
      </c>
      <c r="G3" s="37">
        <f t="shared" ref="G3:G7" si="0">(100-E3)*D3/100</f>
        <v>1368</v>
      </c>
    </row>
    <row r="4" spans="1:7">
      <c r="A4" s="7" t="s">
        <v>40</v>
      </c>
      <c r="B4" s="15" t="s">
        <v>41</v>
      </c>
      <c r="C4" s="15" t="s">
        <v>42</v>
      </c>
      <c r="D4" s="8">
        <v>950</v>
      </c>
      <c r="E4" s="8">
        <v>13</v>
      </c>
      <c r="F4" s="15" t="s">
        <v>43</v>
      </c>
      <c r="G4" s="37">
        <f t="shared" si="0"/>
        <v>826.5</v>
      </c>
    </row>
    <row r="5" spans="1:7">
      <c r="A5" s="7" t="s">
        <v>44</v>
      </c>
      <c r="B5" s="15" t="s">
        <v>45</v>
      </c>
      <c r="C5" s="15" t="s">
        <v>46</v>
      </c>
      <c r="D5" s="8">
        <v>700</v>
      </c>
      <c r="E5" s="8">
        <v>9</v>
      </c>
      <c r="F5" s="15" t="s">
        <v>47</v>
      </c>
      <c r="G5" s="37">
        <f t="shared" si="0"/>
        <v>637</v>
      </c>
    </row>
    <row r="6" spans="1:7">
      <c r="A6" s="7" t="s">
        <v>48</v>
      </c>
      <c r="B6" s="15" t="s">
        <v>49</v>
      </c>
      <c r="C6" s="15" t="s">
        <v>34</v>
      </c>
      <c r="D6" s="8">
        <v>600</v>
      </c>
      <c r="E6" s="8">
        <v>8</v>
      </c>
      <c r="F6" s="15" t="s">
        <v>50</v>
      </c>
      <c r="G6" s="37">
        <f t="shared" si="0"/>
        <v>552</v>
      </c>
    </row>
    <row r="7" spans="1:7" ht="15.75" thickBot="1">
      <c r="A7" s="9" t="s">
        <v>51</v>
      </c>
      <c r="B7" s="16" t="s">
        <v>37</v>
      </c>
      <c r="C7" s="16" t="s">
        <v>38</v>
      </c>
      <c r="D7" s="10">
        <v>450</v>
      </c>
      <c r="E7" s="10">
        <v>6</v>
      </c>
      <c r="F7" s="16" t="s">
        <v>52</v>
      </c>
      <c r="G7" s="38">
        <f t="shared" si="0"/>
        <v>423</v>
      </c>
    </row>
    <row r="8" spans="1:7">
      <c r="D8" s="3">
        <f>SUM(D2:D7)</f>
        <v>7700</v>
      </c>
      <c r="E8" s="3"/>
      <c r="G8" s="39">
        <f>SUM(G2:G7)</f>
        <v>5662.5</v>
      </c>
    </row>
    <row r="9" spans="1:7">
      <c r="D9" s="3"/>
      <c r="E9" s="3"/>
    </row>
    <row r="11" spans="1:7">
      <c r="D11" s="3"/>
    </row>
    <row r="14" spans="1:7">
      <c r="D14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2"/>
  <sheetViews>
    <sheetView rightToLeft="1" workbookViewId="0">
      <selection activeCell="D3" sqref="D3"/>
    </sheetView>
  </sheetViews>
  <sheetFormatPr defaultRowHeight="15"/>
  <cols>
    <col min="1" max="1" width="9.42578125" bestFit="1" customWidth="1"/>
    <col min="2" max="3" width="9.85546875" bestFit="1" customWidth="1"/>
    <col min="4" max="4" width="10.5703125" customWidth="1"/>
    <col min="5" max="5" width="10.42578125" customWidth="1"/>
    <col min="6" max="6" width="13.42578125" customWidth="1"/>
    <col min="7" max="7" width="10" customWidth="1"/>
    <col min="8" max="8" width="8.28515625" customWidth="1"/>
    <col min="9" max="9" width="16.85546875" customWidth="1"/>
    <col min="10" max="10" width="13.7109375" bestFit="1" customWidth="1"/>
    <col min="11" max="11" width="15.42578125" bestFit="1" customWidth="1"/>
  </cols>
  <sheetData>
    <row r="1" spans="1:10" ht="58.5" customHeight="1">
      <c r="A1" s="1" t="s">
        <v>28</v>
      </c>
      <c r="B1" s="1" t="s">
        <v>53</v>
      </c>
      <c r="C1" s="1" t="s">
        <v>30</v>
      </c>
      <c r="D1" s="1" t="s">
        <v>64</v>
      </c>
      <c r="E1" s="1" t="s">
        <v>65</v>
      </c>
      <c r="F1" s="1" t="s">
        <v>66</v>
      </c>
      <c r="G1" s="1" t="s">
        <v>67</v>
      </c>
      <c r="H1" s="1" t="s">
        <v>68</v>
      </c>
      <c r="I1" s="18" t="s">
        <v>63</v>
      </c>
      <c r="J1" s="1" t="s">
        <v>54</v>
      </c>
    </row>
    <row r="2" spans="1:10">
      <c r="A2" t="s">
        <v>32</v>
      </c>
      <c r="B2" t="s">
        <v>69</v>
      </c>
      <c r="C2" t="s">
        <v>34</v>
      </c>
      <c r="D2">
        <v>3200</v>
      </c>
      <c r="E2" t="s">
        <v>70</v>
      </c>
      <c r="F2" t="s">
        <v>71</v>
      </c>
      <c r="G2">
        <v>1100</v>
      </c>
      <c r="H2">
        <v>2100</v>
      </c>
      <c r="I2" s="2">
        <f>0.4*H2</f>
        <v>840</v>
      </c>
      <c r="J2" t="s">
        <v>60</v>
      </c>
    </row>
    <row r="3" spans="1:10">
      <c r="A3" t="s">
        <v>51</v>
      </c>
      <c r="B3" t="s">
        <v>37</v>
      </c>
      <c r="C3" t="s">
        <v>72</v>
      </c>
      <c r="D3">
        <v>450</v>
      </c>
      <c r="E3">
        <v>0</v>
      </c>
      <c r="F3" t="s">
        <v>73</v>
      </c>
      <c r="G3">
        <v>0</v>
      </c>
      <c r="H3">
        <v>450</v>
      </c>
      <c r="I3" s="2">
        <v>0</v>
      </c>
      <c r="J3" t="s">
        <v>56</v>
      </c>
    </row>
    <row r="4" spans="1:10">
      <c r="A4" t="s">
        <v>44</v>
      </c>
      <c r="B4" t="s">
        <v>45</v>
      </c>
      <c r="C4" t="s">
        <v>46</v>
      </c>
      <c r="D4">
        <v>700</v>
      </c>
      <c r="E4" t="s">
        <v>74</v>
      </c>
      <c r="F4" t="s">
        <v>75</v>
      </c>
      <c r="G4">
        <v>320</v>
      </c>
      <c r="H4">
        <v>380</v>
      </c>
      <c r="I4" s="2">
        <f>0.65*H4</f>
        <v>247</v>
      </c>
      <c r="J4" t="s">
        <v>57</v>
      </c>
    </row>
    <row r="5" spans="1:10">
      <c r="A5" t="s">
        <v>58</v>
      </c>
      <c r="B5" t="s">
        <v>45</v>
      </c>
      <c r="C5" t="s">
        <v>46</v>
      </c>
      <c r="D5">
        <v>1200</v>
      </c>
      <c r="E5" t="s">
        <v>76</v>
      </c>
      <c r="F5" t="s">
        <v>77</v>
      </c>
      <c r="G5">
        <v>850</v>
      </c>
      <c r="H5">
        <v>350</v>
      </c>
      <c r="I5" s="2">
        <f>0.9*H5</f>
        <v>315</v>
      </c>
      <c r="J5" t="s">
        <v>57</v>
      </c>
    </row>
    <row r="6" spans="1:10">
      <c r="A6" t="s">
        <v>48</v>
      </c>
      <c r="B6" t="s">
        <v>49</v>
      </c>
      <c r="C6" t="s">
        <v>34</v>
      </c>
      <c r="D6">
        <v>600</v>
      </c>
      <c r="E6" t="s">
        <v>78</v>
      </c>
      <c r="F6">
        <v>0</v>
      </c>
      <c r="G6">
        <v>150</v>
      </c>
      <c r="H6">
        <v>450</v>
      </c>
      <c r="I6" s="2">
        <f>H6</f>
        <v>450</v>
      </c>
      <c r="J6" t="s">
        <v>57</v>
      </c>
    </row>
    <row r="7" spans="1:10">
      <c r="A7" t="s">
        <v>79</v>
      </c>
      <c r="B7" t="s">
        <v>46</v>
      </c>
      <c r="C7" t="s">
        <v>46</v>
      </c>
      <c r="D7">
        <v>12500</v>
      </c>
      <c r="E7" t="s">
        <v>80</v>
      </c>
      <c r="F7">
        <v>0</v>
      </c>
      <c r="G7">
        <v>8700</v>
      </c>
      <c r="H7">
        <v>3800</v>
      </c>
      <c r="I7" s="2">
        <f t="shared" ref="I7:I10" si="0">H7</f>
        <v>3800</v>
      </c>
      <c r="J7" t="s">
        <v>57</v>
      </c>
    </row>
    <row r="8" spans="1:10">
      <c r="A8" t="s">
        <v>59</v>
      </c>
      <c r="B8" t="s">
        <v>34</v>
      </c>
      <c r="C8" t="s">
        <v>34</v>
      </c>
      <c r="D8">
        <v>5800</v>
      </c>
      <c r="E8" t="s">
        <v>81</v>
      </c>
      <c r="F8">
        <v>0</v>
      </c>
      <c r="G8">
        <v>5200</v>
      </c>
      <c r="H8">
        <v>600</v>
      </c>
      <c r="I8" s="2">
        <f t="shared" si="0"/>
        <v>600</v>
      </c>
      <c r="J8" t="s">
        <v>57</v>
      </c>
    </row>
    <row r="9" spans="1:10">
      <c r="A9" t="s">
        <v>61</v>
      </c>
      <c r="B9" t="s">
        <v>34</v>
      </c>
      <c r="C9" t="s">
        <v>34</v>
      </c>
      <c r="D9">
        <v>2800</v>
      </c>
      <c r="E9" t="s">
        <v>82</v>
      </c>
      <c r="F9">
        <v>0</v>
      </c>
      <c r="G9">
        <v>2500</v>
      </c>
      <c r="H9">
        <v>300</v>
      </c>
      <c r="I9" s="2">
        <f t="shared" si="0"/>
        <v>300</v>
      </c>
      <c r="J9" t="s">
        <v>57</v>
      </c>
    </row>
    <row r="10" spans="1:10">
      <c r="A10" t="s">
        <v>55</v>
      </c>
      <c r="B10" t="s">
        <v>45</v>
      </c>
      <c r="C10" t="s">
        <v>46</v>
      </c>
      <c r="D10">
        <v>25000</v>
      </c>
      <c r="E10" t="s">
        <v>83</v>
      </c>
      <c r="F10">
        <v>0</v>
      </c>
      <c r="G10">
        <v>18000</v>
      </c>
      <c r="H10">
        <v>7000</v>
      </c>
      <c r="I10" s="2">
        <f t="shared" si="0"/>
        <v>7000</v>
      </c>
      <c r="J10" t="s">
        <v>84</v>
      </c>
    </row>
    <row r="11" spans="1:10">
      <c r="I11" s="3">
        <f>SUM(I2:I10)</f>
        <v>13552</v>
      </c>
    </row>
    <row r="12" spans="1:10">
      <c r="I12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6"/>
  <sheetViews>
    <sheetView rightToLeft="1" workbookViewId="0">
      <selection activeCell="F14" sqref="F14"/>
    </sheetView>
  </sheetViews>
  <sheetFormatPr defaultRowHeight="15"/>
  <cols>
    <col min="1" max="1" width="10.5703125" bestFit="1" customWidth="1"/>
    <col min="2" max="2" width="11.42578125" bestFit="1" customWidth="1"/>
    <col min="3" max="3" width="14.85546875" bestFit="1" customWidth="1"/>
    <col min="4" max="4" width="17.5703125" bestFit="1" customWidth="1"/>
    <col min="5" max="5" width="18" bestFit="1" customWidth="1"/>
    <col min="6" max="6" width="23.28515625" bestFit="1" customWidth="1"/>
    <col min="7" max="7" width="16.140625" bestFit="1" customWidth="1"/>
    <col min="8" max="8" width="12.85546875" bestFit="1" customWidth="1"/>
    <col min="9" max="9" width="16.7109375" bestFit="1" customWidth="1"/>
    <col min="10" max="10" width="15.140625" bestFit="1" customWidth="1"/>
  </cols>
  <sheetData>
    <row r="1" spans="1:10">
      <c r="A1" s="4" t="s">
        <v>9</v>
      </c>
      <c r="B1" s="5" t="s">
        <v>10</v>
      </c>
      <c r="C1" s="5" t="s">
        <v>11</v>
      </c>
      <c r="D1" s="5" t="s">
        <v>85</v>
      </c>
      <c r="E1" s="5" t="s">
        <v>88</v>
      </c>
      <c r="F1" s="5" t="s">
        <v>89</v>
      </c>
      <c r="G1" s="5" t="s">
        <v>90</v>
      </c>
      <c r="H1" s="5" t="s">
        <v>91</v>
      </c>
      <c r="I1" s="5" t="s">
        <v>86</v>
      </c>
      <c r="J1" s="6" t="s">
        <v>87</v>
      </c>
    </row>
    <row r="2" spans="1:10">
      <c r="A2" s="7" t="s">
        <v>12</v>
      </c>
      <c r="B2" s="21">
        <v>25000</v>
      </c>
      <c r="C2" s="21">
        <v>1200</v>
      </c>
      <c r="D2" s="21">
        <v>30000</v>
      </c>
      <c r="E2" s="21">
        <v>6000</v>
      </c>
      <c r="F2" s="21">
        <v>3000</v>
      </c>
      <c r="G2" s="21">
        <v>12000</v>
      </c>
      <c r="H2" s="21">
        <v>6000</v>
      </c>
      <c r="I2" s="21">
        <v>3000</v>
      </c>
      <c r="J2" s="22">
        <v>0.1</v>
      </c>
    </row>
    <row r="3" spans="1:10">
      <c r="A3" s="7" t="s">
        <v>13</v>
      </c>
      <c r="B3" s="21">
        <v>80000</v>
      </c>
      <c r="C3" s="15">
        <v>600</v>
      </c>
      <c r="D3" s="21">
        <v>48000</v>
      </c>
      <c r="E3" s="21">
        <v>16800</v>
      </c>
      <c r="F3" s="21">
        <v>4800</v>
      </c>
      <c r="G3" s="21">
        <v>14400</v>
      </c>
      <c r="H3" s="21">
        <v>9600</v>
      </c>
      <c r="I3" s="21">
        <v>12000</v>
      </c>
      <c r="J3" s="22">
        <v>0.25</v>
      </c>
    </row>
    <row r="4" spans="1:10">
      <c r="A4" s="7" t="s">
        <v>14</v>
      </c>
      <c r="B4" s="21">
        <v>120000</v>
      </c>
      <c r="C4" s="15">
        <v>400</v>
      </c>
      <c r="D4" s="21">
        <v>48000</v>
      </c>
      <c r="E4" s="21">
        <v>21600</v>
      </c>
      <c r="F4" s="21">
        <v>2400</v>
      </c>
      <c r="G4" s="21">
        <v>14400</v>
      </c>
      <c r="H4" s="21">
        <v>7200</v>
      </c>
      <c r="I4" s="21">
        <v>19200</v>
      </c>
      <c r="J4" s="22">
        <v>0.4</v>
      </c>
    </row>
    <row r="5" spans="1:10">
      <c r="A5" s="7" t="s">
        <v>15</v>
      </c>
      <c r="B5" s="21">
        <v>250000</v>
      </c>
      <c r="C5" s="15">
        <v>250</v>
      </c>
      <c r="D5" s="21">
        <v>62500</v>
      </c>
      <c r="E5" s="21">
        <v>31250</v>
      </c>
      <c r="F5" s="30">
        <v>3125</v>
      </c>
      <c r="G5" s="21">
        <v>15625</v>
      </c>
      <c r="H5" s="21">
        <v>6250</v>
      </c>
      <c r="I5" s="21">
        <v>28125</v>
      </c>
      <c r="J5" s="22">
        <v>0.45</v>
      </c>
    </row>
    <row r="6" spans="1:10">
      <c r="A6" s="7" t="s">
        <v>16</v>
      </c>
      <c r="B6" s="21">
        <v>400000</v>
      </c>
      <c r="C6" s="15">
        <v>150</v>
      </c>
      <c r="D6" s="21">
        <v>60000</v>
      </c>
      <c r="E6" s="21">
        <v>36000</v>
      </c>
      <c r="F6" s="30">
        <v>3000</v>
      </c>
      <c r="G6" s="21">
        <v>12000</v>
      </c>
      <c r="H6" s="21">
        <v>3000</v>
      </c>
      <c r="I6" s="21">
        <v>33000</v>
      </c>
      <c r="J6" s="22">
        <v>0.55000000000000004</v>
      </c>
    </row>
    <row r="7" spans="1:10" ht="15.75" thickBot="1">
      <c r="A7" s="9" t="s">
        <v>17</v>
      </c>
      <c r="B7" s="23">
        <v>225000</v>
      </c>
      <c r="C7" s="16">
        <v>100</v>
      </c>
      <c r="D7" s="23">
        <v>22500</v>
      </c>
      <c r="E7" s="23">
        <v>15750</v>
      </c>
      <c r="F7" s="31">
        <v>1125</v>
      </c>
      <c r="G7" s="23">
        <v>2250</v>
      </c>
      <c r="H7" s="23">
        <v>1125</v>
      </c>
      <c r="I7" s="23">
        <v>14625</v>
      </c>
      <c r="J7" s="24">
        <v>0.65</v>
      </c>
    </row>
    <row r="8" spans="1:10">
      <c r="D8" s="20">
        <f>SUM(D2:D7)</f>
        <v>271000</v>
      </c>
      <c r="F8" s="20">
        <f>SUM(F2:F7)</f>
        <v>17450</v>
      </c>
      <c r="G8" s="20">
        <f>SUM(G2:G7)</f>
        <v>70675</v>
      </c>
      <c r="I8" s="20">
        <f>SUM(I2:I7)</f>
        <v>109950</v>
      </c>
    </row>
    <row r="12" spans="1:10">
      <c r="E12" s="3"/>
    </row>
    <row r="13" spans="1:10">
      <c r="E13" s="3"/>
    </row>
    <row r="14" spans="1:10">
      <c r="E14" s="3"/>
    </row>
    <row r="15" spans="1:10">
      <c r="E15" s="3"/>
    </row>
    <row r="16" spans="1:10">
      <c r="E16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2"/>
  <sheetViews>
    <sheetView rightToLeft="1" workbookViewId="0">
      <selection activeCell="F11" sqref="F11"/>
    </sheetView>
  </sheetViews>
  <sheetFormatPr defaultRowHeight="15"/>
  <cols>
    <col min="1" max="1" width="16.42578125" customWidth="1"/>
    <col min="2" max="2" width="15" customWidth="1"/>
    <col min="3" max="3" width="10.85546875" customWidth="1"/>
    <col min="4" max="4" width="22.42578125" bestFit="1" customWidth="1"/>
    <col min="5" max="5" width="32" bestFit="1" customWidth="1"/>
  </cols>
  <sheetData>
    <row r="1" spans="1:5" ht="30">
      <c r="A1" t="s">
        <v>99</v>
      </c>
      <c r="B1" s="1" t="s">
        <v>100</v>
      </c>
      <c r="C1" s="1" t="s">
        <v>101</v>
      </c>
      <c r="D1" s="1" t="s">
        <v>102</v>
      </c>
      <c r="E1" s="1" t="s">
        <v>103</v>
      </c>
    </row>
    <row r="2" spans="1:5">
      <c r="A2" t="s">
        <v>104</v>
      </c>
      <c r="B2">
        <v>1850</v>
      </c>
      <c r="C2" s="26">
        <f>B2/B$12</f>
        <v>0.24925895984909727</v>
      </c>
      <c r="D2" t="s">
        <v>105</v>
      </c>
      <c r="E2" t="s">
        <v>106</v>
      </c>
    </row>
    <row r="3" spans="1:5">
      <c r="A3" t="s">
        <v>107</v>
      </c>
      <c r="B3">
        <v>1300</v>
      </c>
      <c r="C3" s="26">
        <f t="shared" ref="C3:C11" si="0">B3/B$12</f>
        <v>0.17515494475882512</v>
      </c>
      <c r="D3" t="s">
        <v>108</v>
      </c>
      <c r="E3" t="s">
        <v>109</v>
      </c>
    </row>
    <row r="4" spans="1:5">
      <c r="A4" t="s">
        <v>7</v>
      </c>
      <c r="B4">
        <v>750</v>
      </c>
      <c r="C4" s="26">
        <f t="shared" si="0"/>
        <v>0.10105092966855295</v>
      </c>
      <c r="D4" t="s">
        <v>110</v>
      </c>
      <c r="E4" t="s">
        <v>111</v>
      </c>
    </row>
    <row r="5" spans="1:5">
      <c r="A5" t="s">
        <v>112</v>
      </c>
      <c r="B5">
        <v>580</v>
      </c>
      <c r="C5" s="26">
        <f t="shared" si="0"/>
        <v>7.814605227701428E-2</v>
      </c>
      <c r="D5" t="s">
        <v>113</v>
      </c>
      <c r="E5" t="s">
        <v>114</v>
      </c>
    </row>
    <row r="6" spans="1:5">
      <c r="A6" t="s">
        <v>115</v>
      </c>
      <c r="B6">
        <v>420</v>
      </c>
      <c r="C6" s="26">
        <f t="shared" si="0"/>
        <v>5.6588520614389654E-2</v>
      </c>
      <c r="D6" t="s">
        <v>116</v>
      </c>
      <c r="E6" t="s">
        <v>117</v>
      </c>
    </row>
    <row r="7" spans="1:5">
      <c r="A7" t="s">
        <v>94</v>
      </c>
      <c r="B7">
        <v>380</v>
      </c>
      <c r="C7" s="26">
        <f t="shared" si="0"/>
        <v>5.1199137698733493E-2</v>
      </c>
      <c r="D7" t="s">
        <v>118</v>
      </c>
      <c r="E7" t="s">
        <v>119</v>
      </c>
    </row>
    <row r="8" spans="1:5">
      <c r="A8" t="s">
        <v>120</v>
      </c>
      <c r="B8">
        <v>210</v>
      </c>
      <c r="C8" s="26">
        <f t="shared" si="0"/>
        <v>2.8294260307194827E-2</v>
      </c>
      <c r="D8" t="s">
        <v>121</v>
      </c>
      <c r="E8" t="s">
        <v>122</v>
      </c>
    </row>
    <row r="9" spans="1:5">
      <c r="A9" t="s">
        <v>123</v>
      </c>
      <c r="B9">
        <v>150</v>
      </c>
      <c r="C9" s="26">
        <f t="shared" si="0"/>
        <v>2.021018593371059E-2</v>
      </c>
      <c r="D9" t="s">
        <v>124</v>
      </c>
      <c r="E9" t="s">
        <v>125</v>
      </c>
    </row>
    <row r="10" spans="1:5">
      <c r="A10" t="s">
        <v>126</v>
      </c>
      <c r="B10">
        <v>300</v>
      </c>
      <c r="C10" s="26">
        <f t="shared" si="0"/>
        <v>4.042037186742118E-2</v>
      </c>
      <c r="D10" t="s">
        <v>127</v>
      </c>
      <c r="E10" t="s">
        <v>127</v>
      </c>
    </row>
    <row r="11" spans="1:5" ht="45">
      <c r="A11" s="1" t="s">
        <v>128</v>
      </c>
      <c r="B11" s="27">
        <v>1482</v>
      </c>
      <c r="C11" s="26">
        <f t="shared" si="0"/>
        <v>0.19967663702506064</v>
      </c>
      <c r="D11" s="27"/>
      <c r="E11" s="28" t="s">
        <v>139</v>
      </c>
    </row>
    <row r="12" spans="1:5">
      <c r="B12">
        <f>SUM(B2:B11)</f>
        <v>7422</v>
      </c>
      <c r="C12" s="2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9"/>
  <sheetViews>
    <sheetView rightToLeft="1" workbookViewId="0">
      <selection activeCell="C8" sqref="C8"/>
    </sheetView>
  </sheetViews>
  <sheetFormatPr defaultRowHeight="15"/>
  <cols>
    <col min="1" max="1" width="8" bestFit="1" customWidth="1"/>
    <col min="2" max="2" width="17" bestFit="1" customWidth="1"/>
    <col min="3" max="3" width="20.7109375" bestFit="1" customWidth="1"/>
  </cols>
  <sheetData>
    <row r="1" spans="1:4">
      <c r="A1" t="s">
        <v>129</v>
      </c>
      <c r="B1" t="s">
        <v>130</v>
      </c>
      <c r="C1" t="s">
        <v>131</v>
      </c>
    </row>
    <row r="2" spans="1:4">
      <c r="A2" t="s">
        <v>132</v>
      </c>
      <c r="B2" s="2">
        <v>120</v>
      </c>
      <c r="C2" s="2">
        <v>780</v>
      </c>
      <c r="D2" s="2"/>
    </row>
    <row r="3" spans="1:4">
      <c r="A3" t="s">
        <v>133</v>
      </c>
      <c r="B3" s="2">
        <v>40</v>
      </c>
      <c r="C3" s="2">
        <v>260</v>
      </c>
      <c r="D3" s="2"/>
    </row>
    <row r="4" spans="1:4">
      <c r="A4" t="s">
        <v>134</v>
      </c>
      <c r="B4" s="2">
        <v>25</v>
      </c>
      <c r="C4" s="2">
        <v>162.5</v>
      </c>
      <c r="D4" s="2"/>
    </row>
    <row r="5" spans="1:4">
      <c r="A5" t="s">
        <v>135</v>
      </c>
      <c r="B5" s="2">
        <v>15</v>
      </c>
      <c r="C5" s="2">
        <v>97.5</v>
      </c>
      <c r="D5" s="2"/>
    </row>
    <row r="6" spans="1:4">
      <c r="A6" t="s">
        <v>136</v>
      </c>
      <c r="B6" s="2">
        <v>8</v>
      </c>
      <c r="C6" s="2">
        <v>52</v>
      </c>
      <c r="D6" s="2"/>
    </row>
    <row r="7" spans="1:4">
      <c r="A7" t="s">
        <v>137</v>
      </c>
      <c r="B7" s="2">
        <v>20</v>
      </c>
      <c r="C7" s="2">
        <v>130</v>
      </c>
      <c r="D7" s="2"/>
    </row>
    <row r="8" spans="1:4">
      <c r="A8" t="s">
        <v>138</v>
      </c>
      <c r="B8" s="2">
        <f>SUM(B2:B7)</f>
        <v>228</v>
      </c>
      <c r="C8" s="2">
        <f>SUM(C2:C7)</f>
        <v>1482</v>
      </c>
      <c r="D8" s="2"/>
    </row>
    <row r="9" spans="1:4">
      <c r="B9" s="2"/>
      <c r="C9" s="2"/>
      <c r="D9" s="2"/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5"/>
  <sheetViews>
    <sheetView rightToLeft="1" workbookViewId="0">
      <selection activeCell="E7" sqref="E7"/>
    </sheetView>
  </sheetViews>
  <sheetFormatPr defaultRowHeight="15"/>
  <cols>
    <col min="1" max="1" width="12.42578125" bestFit="1" customWidth="1"/>
    <col min="2" max="2" width="7.7109375" customWidth="1"/>
    <col min="3" max="3" width="14.42578125" bestFit="1" customWidth="1"/>
    <col min="4" max="4" width="16" customWidth="1"/>
    <col min="5" max="5" width="19.42578125" bestFit="1" customWidth="1"/>
    <col min="6" max="7" width="14.7109375" bestFit="1" customWidth="1"/>
  </cols>
  <sheetData>
    <row r="1" spans="1:7" ht="30">
      <c r="A1" t="s">
        <v>140</v>
      </c>
      <c r="B1" t="s">
        <v>210</v>
      </c>
      <c r="C1" t="s">
        <v>211</v>
      </c>
      <c r="D1" s="1" t="s">
        <v>212</v>
      </c>
      <c r="E1" t="s">
        <v>142</v>
      </c>
      <c r="F1" t="s">
        <v>143</v>
      </c>
      <c r="G1" t="s">
        <v>0</v>
      </c>
    </row>
    <row r="2" spans="1:7">
      <c r="A2" t="s">
        <v>4</v>
      </c>
      <c r="B2" t="s">
        <v>213</v>
      </c>
      <c r="C2" s="3">
        <v>220000</v>
      </c>
      <c r="D2" s="3">
        <v>8000</v>
      </c>
      <c r="E2" s="3">
        <v>1760</v>
      </c>
      <c r="F2" t="s">
        <v>193</v>
      </c>
      <c r="G2" t="s">
        <v>194</v>
      </c>
    </row>
    <row r="3" spans="1:7">
      <c r="A3" t="s">
        <v>5</v>
      </c>
      <c r="B3" t="s">
        <v>213</v>
      </c>
      <c r="C3" s="3">
        <v>350000</v>
      </c>
      <c r="D3" s="3">
        <v>2500</v>
      </c>
      <c r="E3" s="3">
        <v>875</v>
      </c>
      <c r="F3" t="s">
        <v>197</v>
      </c>
      <c r="G3" t="s">
        <v>198</v>
      </c>
    </row>
    <row r="4" spans="1:7">
      <c r="A4" t="s">
        <v>144</v>
      </c>
      <c r="B4" t="s">
        <v>213</v>
      </c>
      <c r="C4" s="3">
        <v>450000</v>
      </c>
      <c r="D4" s="3">
        <v>1800</v>
      </c>
      <c r="E4" s="3">
        <v>810</v>
      </c>
      <c r="F4" t="s">
        <v>145</v>
      </c>
      <c r="G4" t="s">
        <v>8</v>
      </c>
    </row>
    <row r="5" spans="1:7">
      <c r="A5" t="s">
        <v>148</v>
      </c>
      <c r="B5" t="s">
        <v>213</v>
      </c>
      <c r="C5" s="3">
        <v>120000</v>
      </c>
      <c r="D5" s="3">
        <v>5000</v>
      </c>
      <c r="E5" s="3">
        <v>600</v>
      </c>
      <c r="F5" t="s">
        <v>149</v>
      </c>
      <c r="G5" t="s">
        <v>98</v>
      </c>
    </row>
    <row r="6" spans="1:7">
      <c r="A6" t="s">
        <v>168</v>
      </c>
      <c r="B6" t="s">
        <v>214</v>
      </c>
      <c r="C6" s="3">
        <v>200000</v>
      </c>
      <c r="D6" s="29">
        <v>3000</v>
      </c>
      <c r="E6" s="3">
        <v>600</v>
      </c>
      <c r="F6" t="s">
        <v>169</v>
      </c>
      <c r="G6" t="s">
        <v>170</v>
      </c>
    </row>
    <row r="7" spans="1:7">
      <c r="A7" t="s">
        <v>171</v>
      </c>
      <c r="B7" t="s">
        <v>214</v>
      </c>
      <c r="C7" s="3">
        <v>500000</v>
      </c>
      <c r="D7" s="29">
        <v>800</v>
      </c>
      <c r="E7" s="3">
        <v>400</v>
      </c>
      <c r="F7" t="s">
        <v>172</v>
      </c>
      <c r="G7" t="s">
        <v>173</v>
      </c>
    </row>
    <row r="8" spans="1:7">
      <c r="A8" t="s">
        <v>6</v>
      </c>
      <c r="B8" t="s">
        <v>213</v>
      </c>
      <c r="C8" s="3">
        <v>500000</v>
      </c>
      <c r="D8" s="3">
        <v>800</v>
      </c>
      <c r="E8" s="3">
        <v>400</v>
      </c>
      <c r="F8" t="s">
        <v>147</v>
      </c>
      <c r="G8" t="s">
        <v>199</v>
      </c>
    </row>
    <row r="9" spans="1:7">
      <c r="A9" t="s">
        <v>146</v>
      </c>
      <c r="B9" t="s">
        <v>213</v>
      </c>
      <c r="C9" s="3">
        <v>300000</v>
      </c>
      <c r="D9" s="3">
        <v>1200</v>
      </c>
      <c r="E9" s="3">
        <v>360</v>
      </c>
      <c r="F9" t="s">
        <v>147</v>
      </c>
      <c r="G9" t="s">
        <v>2</v>
      </c>
    </row>
    <row r="10" spans="1:7">
      <c r="A10" t="s">
        <v>150</v>
      </c>
      <c r="B10" t="s">
        <v>213</v>
      </c>
      <c r="C10" s="3">
        <v>80000</v>
      </c>
      <c r="D10" s="3">
        <v>4500</v>
      </c>
      <c r="E10" s="3">
        <v>360</v>
      </c>
      <c r="F10" t="s">
        <v>151</v>
      </c>
      <c r="G10" t="s">
        <v>152</v>
      </c>
    </row>
    <row r="11" spans="1:7">
      <c r="A11" t="s">
        <v>206</v>
      </c>
      <c r="B11" t="s">
        <v>213</v>
      </c>
      <c r="C11" s="3">
        <v>1000000</v>
      </c>
      <c r="D11" s="3">
        <v>250</v>
      </c>
      <c r="E11" s="3">
        <v>250</v>
      </c>
      <c r="F11" t="s">
        <v>145</v>
      </c>
      <c r="G11" t="s">
        <v>96</v>
      </c>
    </row>
    <row r="12" spans="1:7">
      <c r="A12" t="s">
        <v>203</v>
      </c>
      <c r="B12" t="s">
        <v>213</v>
      </c>
      <c r="C12" s="3">
        <v>160000</v>
      </c>
      <c r="D12" s="3">
        <v>1500</v>
      </c>
      <c r="E12" s="3">
        <v>240</v>
      </c>
      <c r="F12" t="s">
        <v>204</v>
      </c>
      <c r="G12" t="s">
        <v>205</v>
      </c>
    </row>
    <row r="13" spans="1:7">
      <c r="A13" t="s">
        <v>207</v>
      </c>
      <c r="B13" t="s">
        <v>213</v>
      </c>
      <c r="C13" s="3">
        <v>800000</v>
      </c>
      <c r="D13" s="3">
        <v>300</v>
      </c>
      <c r="E13" s="3">
        <v>240</v>
      </c>
      <c r="F13" t="s">
        <v>165</v>
      </c>
      <c r="G13" t="s">
        <v>2</v>
      </c>
    </row>
    <row r="14" spans="1:7">
      <c r="A14" t="s">
        <v>162</v>
      </c>
      <c r="B14" t="s">
        <v>213</v>
      </c>
      <c r="C14" s="3">
        <v>15000</v>
      </c>
      <c r="D14" s="3">
        <v>15000</v>
      </c>
      <c r="E14" s="3">
        <v>225</v>
      </c>
      <c r="F14" t="s">
        <v>163</v>
      </c>
      <c r="G14" t="s">
        <v>97</v>
      </c>
    </row>
    <row r="15" spans="1:7">
      <c r="A15" t="s">
        <v>166</v>
      </c>
      <c r="B15" t="s">
        <v>213</v>
      </c>
      <c r="C15" s="3">
        <v>50000</v>
      </c>
      <c r="D15" s="3">
        <v>4300</v>
      </c>
      <c r="E15" s="3">
        <v>215</v>
      </c>
      <c r="F15" t="s">
        <v>145</v>
      </c>
      <c r="G15" t="s">
        <v>167</v>
      </c>
    </row>
    <row r="16" spans="1:7">
      <c r="A16" t="s">
        <v>158</v>
      </c>
      <c r="B16" t="s">
        <v>213</v>
      </c>
      <c r="C16" s="3">
        <v>30000</v>
      </c>
      <c r="D16" s="3">
        <v>6000</v>
      </c>
      <c r="E16" s="3">
        <v>180</v>
      </c>
      <c r="F16" t="s">
        <v>159</v>
      </c>
      <c r="G16" t="s">
        <v>98</v>
      </c>
    </row>
    <row r="17" spans="1:7">
      <c r="A17" t="s">
        <v>208</v>
      </c>
      <c r="B17" t="s">
        <v>213</v>
      </c>
      <c r="C17" s="3">
        <v>300000</v>
      </c>
      <c r="D17" s="3">
        <v>600</v>
      </c>
      <c r="E17" s="3">
        <v>180</v>
      </c>
      <c r="F17" t="s">
        <v>209</v>
      </c>
      <c r="G17" t="s">
        <v>199</v>
      </c>
    </row>
    <row r="18" spans="1:7">
      <c r="A18" t="s">
        <v>200</v>
      </c>
      <c r="B18" t="s">
        <v>213</v>
      </c>
      <c r="C18" s="3">
        <v>120000</v>
      </c>
      <c r="D18" s="3">
        <v>1200</v>
      </c>
      <c r="E18" s="3">
        <v>144</v>
      </c>
      <c r="F18" t="s">
        <v>201</v>
      </c>
      <c r="G18" t="s">
        <v>202</v>
      </c>
    </row>
    <row r="19" spans="1:7">
      <c r="A19" t="s">
        <v>156</v>
      </c>
      <c r="B19" t="s">
        <v>213</v>
      </c>
      <c r="C19" s="3">
        <v>50000</v>
      </c>
      <c r="D19" s="3">
        <v>2000</v>
      </c>
      <c r="E19" s="3">
        <v>100</v>
      </c>
      <c r="F19" t="s">
        <v>157</v>
      </c>
      <c r="G19" t="s">
        <v>96</v>
      </c>
    </row>
    <row r="20" spans="1:7">
      <c r="A20" t="s">
        <v>174</v>
      </c>
      <c r="B20" t="s">
        <v>213</v>
      </c>
      <c r="C20" s="3">
        <v>30000</v>
      </c>
      <c r="D20" s="3">
        <v>3200</v>
      </c>
      <c r="E20" s="3">
        <v>96</v>
      </c>
      <c r="F20" t="s">
        <v>154</v>
      </c>
      <c r="G20" t="s">
        <v>175</v>
      </c>
    </row>
    <row r="21" spans="1:7">
      <c r="A21" t="s">
        <v>153</v>
      </c>
      <c r="B21" t="s">
        <v>213</v>
      </c>
      <c r="C21" s="3">
        <v>60000</v>
      </c>
      <c r="D21" s="3">
        <v>1500</v>
      </c>
      <c r="E21" s="3">
        <v>90</v>
      </c>
      <c r="F21" t="s">
        <v>154</v>
      </c>
      <c r="G21" t="s">
        <v>155</v>
      </c>
    </row>
    <row r="22" spans="1:7">
      <c r="A22" t="s">
        <v>164</v>
      </c>
      <c r="B22" t="s">
        <v>213</v>
      </c>
      <c r="C22" s="3">
        <v>8000</v>
      </c>
      <c r="D22" s="3">
        <v>10500</v>
      </c>
      <c r="E22" s="3">
        <v>84</v>
      </c>
      <c r="F22" t="s">
        <v>165</v>
      </c>
      <c r="G22" t="s">
        <v>2</v>
      </c>
    </row>
    <row r="23" spans="1:7">
      <c r="A23" t="s">
        <v>160</v>
      </c>
      <c r="B23" t="s">
        <v>213</v>
      </c>
      <c r="C23" s="3">
        <v>25000</v>
      </c>
      <c r="D23" s="3">
        <v>1000</v>
      </c>
      <c r="E23" s="3">
        <v>25</v>
      </c>
      <c r="F23" t="s">
        <v>161</v>
      </c>
      <c r="G23" t="s">
        <v>8</v>
      </c>
    </row>
    <row r="24" spans="1:7">
      <c r="A24" t="s">
        <v>195</v>
      </c>
      <c r="B24" t="s">
        <v>213</v>
      </c>
      <c r="C24" s="3">
        <v>400</v>
      </c>
      <c r="D24" s="3">
        <v>50000</v>
      </c>
      <c r="E24" s="3">
        <v>20</v>
      </c>
      <c r="F24" t="s">
        <v>196</v>
      </c>
      <c r="G24" t="s">
        <v>2</v>
      </c>
    </row>
    <row r="25" spans="1:7">
      <c r="C25" s="2"/>
      <c r="D25" s="2"/>
      <c r="E25" s="17">
        <f>SUM(E2:E24)</f>
        <v>8254</v>
      </c>
    </row>
  </sheetData>
  <sortState ref="A2:G25">
    <sortCondition descending="1" ref="E2:E25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I21"/>
  <sheetViews>
    <sheetView rightToLeft="1" topLeftCell="A2" workbookViewId="0">
      <selection activeCell="E24" sqref="E24"/>
    </sheetView>
  </sheetViews>
  <sheetFormatPr defaultRowHeight="15"/>
  <cols>
    <col min="1" max="1" width="16.140625" customWidth="1"/>
    <col min="2" max="2" width="12.5703125" customWidth="1"/>
    <col min="3" max="3" width="15.28515625" customWidth="1"/>
    <col min="4" max="4" width="10.7109375" customWidth="1"/>
    <col min="5" max="5" width="14.42578125" customWidth="1"/>
    <col min="6" max="6" width="16.28515625" customWidth="1"/>
    <col min="7" max="7" width="13.28515625" customWidth="1"/>
    <col min="8" max="9" width="15.140625" customWidth="1"/>
  </cols>
  <sheetData>
    <row r="1" spans="1:9" ht="58.5" customHeight="1">
      <c r="A1" t="s">
        <v>176</v>
      </c>
      <c r="B1" s="1" t="s">
        <v>177</v>
      </c>
      <c r="C1" s="1" t="s">
        <v>178</v>
      </c>
      <c r="D1" s="1" t="s">
        <v>179</v>
      </c>
      <c r="E1" s="1" t="s">
        <v>190</v>
      </c>
      <c r="F1" s="1" t="s">
        <v>180</v>
      </c>
      <c r="G1" s="1" t="s">
        <v>191</v>
      </c>
      <c r="H1" s="1" t="s">
        <v>192</v>
      </c>
      <c r="I1" s="1" t="s">
        <v>189</v>
      </c>
    </row>
    <row r="2" spans="1:9">
      <c r="A2" t="s">
        <v>181</v>
      </c>
      <c r="B2" s="2">
        <v>320</v>
      </c>
      <c r="C2" s="2">
        <v>116.8</v>
      </c>
      <c r="D2" s="2">
        <v>1.5</v>
      </c>
      <c r="E2" s="2">
        <v>175.2</v>
      </c>
      <c r="F2" s="2">
        <v>15.7</v>
      </c>
      <c r="G2" s="2">
        <v>67</v>
      </c>
      <c r="H2" s="2">
        <v>100.5</v>
      </c>
      <c r="I2" s="19">
        <f>E2/H2</f>
        <v>1.743283582089552</v>
      </c>
    </row>
    <row r="3" spans="1:9">
      <c r="A3" t="s">
        <v>1</v>
      </c>
      <c r="B3" s="2">
        <v>110</v>
      </c>
      <c r="C3" s="2">
        <v>40.200000000000003</v>
      </c>
      <c r="D3" s="2">
        <v>3</v>
      </c>
      <c r="E3" s="2">
        <v>120.6</v>
      </c>
      <c r="F3" s="2">
        <v>10.9</v>
      </c>
      <c r="G3" s="2">
        <v>54</v>
      </c>
      <c r="H3" s="2">
        <v>162</v>
      </c>
      <c r="I3" s="19">
        <f t="shared" ref="I3:I15" si="0">E3/H3</f>
        <v>0.74444444444444446</v>
      </c>
    </row>
    <row r="4" spans="1:9">
      <c r="A4" t="s">
        <v>182</v>
      </c>
      <c r="B4" s="2">
        <v>150</v>
      </c>
      <c r="C4" s="2">
        <v>54.8</v>
      </c>
      <c r="D4" s="2">
        <v>0.25</v>
      </c>
      <c r="E4" s="2">
        <v>13.7</v>
      </c>
      <c r="F4" s="2">
        <v>1.2</v>
      </c>
      <c r="G4" s="2">
        <v>33</v>
      </c>
      <c r="H4" s="2">
        <v>8.3000000000000007</v>
      </c>
      <c r="I4" s="19">
        <f t="shared" si="0"/>
        <v>1.6506024096385541</v>
      </c>
    </row>
    <row r="5" spans="1:9">
      <c r="A5" t="s">
        <v>265</v>
      </c>
      <c r="B5" s="2">
        <v>33</v>
      </c>
      <c r="C5" s="2">
        <v>12</v>
      </c>
      <c r="D5" s="2">
        <v>15</v>
      </c>
      <c r="E5" s="2">
        <v>180</v>
      </c>
      <c r="F5" s="2">
        <v>16.2</v>
      </c>
      <c r="G5" s="2">
        <v>43</v>
      </c>
      <c r="H5" s="2">
        <v>645</v>
      </c>
      <c r="I5" s="19">
        <f t="shared" si="0"/>
        <v>0.27906976744186046</v>
      </c>
    </row>
    <row r="6" spans="1:9">
      <c r="A6" t="s">
        <v>183</v>
      </c>
      <c r="B6" s="2">
        <v>104</v>
      </c>
      <c r="C6" s="2">
        <v>38</v>
      </c>
      <c r="D6" s="2">
        <v>4.3</v>
      </c>
      <c r="E6" s="2">
        <v>163.4</v>
      </c>
      <c r="F6" s="2">
        <v>14.7</v>
      </c>
      <c r="G6" s="2">
        <v>15</v>
      </c>
      <c r="H6" s="2">
        <v>64.5</v>
      </c>
      <c r="I6" s="19">
        <f t="shared" si="0"/>
        <v>2.5333333333333332</v>
      </c>
    </row>
    <row r="7" spans="1:9">
      <c r="A7" t="s">
        <v>174</v>
      </c>
      <c r="B7" s="2">
        <v>53</v>
      </c>
      <c r="C7" s="2">
        <v>19.3</v>
      </c>
      <c r="D7" s="2">
        <v>3.2</v>
      </c>
      <c r="E7" s="2">
        <v>61.8</v>
      </c>
      <c r="F7" s="2">
        <v>5.6</v>
      </c>
      <c r="G7" s="2">
        <v>12</v>
      </c>
      <c r="H7" s="2">
        <v>38.4</v>
      </c>
      <c r="I7" s="19">
        <f t="shared" si="0"/>
        <v>1.609375</v>
      </c>
    </row>
    <row r="8" spans="1:9">
      <c r="A8" t="s">
        <v>184</v>
      </c>
      <c r="B8" s="2">
        <v>290</v>
      </c>
      <c r="C8" s="2">
        <v>105.9</v>
      </c>
      <c r="D8" s="2">
        <v>1</v>
      </c>
      <c r="E8" s="2">
        <v>105.9</v>
      </c>
      <c r="F8" s="2">
        <v>9.5</v>
      </c>
      <c r="G8" s="2">
        <v>110</v>
      </c>
      <c r="H8" s="2">
        <v>110</v>
      </c>
      <c r="I8" s="19">
        <f t="shared" si="0"/>
        <v>0.96272727272727276</v>
      </c>
    </row>
    <row r="9" spans="1:9">
      <c r="A9" t="s">
        <v>148</v>
      </c>
      <c r="B9" s="2">
        <v>25</v>
      </c>
      <c r="C9" s="2">
        <v>9.1</v>
      </c>
      <c r="D9" s="2">
        <v>5</v>
      </c>
      <c r="E9" s="2">
        <v>45.5</v>
      </c>
      <c r="F9" s="2">
        <v>4.0999999999999996</v>
      </c>
      <c r="G9" s="2">
        <v>8</v>
      </c>
      <c r="H9" s="2">
        <v>40</v>
      </c>
      <c r="I9" s="19">
        <f t="shared" si="0"/>
        <v>1.1375</v>
      </c>
    </row>
    <row r="10" spans="1:9">
      <c r="A10" t="s">
        <v>185</v>
      </c>
      <c r="B10" s="2">
        <v>40</v>
      </c>
      <c r="C10" s="2">
        <v>14.6</v>
      </c>
      <c r="D10" s="2">
        <v>10</v>
      </c>
      <c r="E10" s="2">
        <v>146</v>
      </c>
      <c r="F10" s="2">
        <v>13.1</v>
      </c>
      <c r="G10" s="2">
        <v>20</v>
      </c>
      <c r="H10" s="2">
        <v>200</v>
      </c>
      <c r="I10" s="19">
        <f t="shared" si="0"/>
        <v>0.73</v>
      </c>
    </row>
    <row r="11" spans="1:9">
      <c r="A11" t="s">
        <v>92</v>
      </c>
      <c r="B11" s="2">
        <v>240</v>
      </c>
      <c r="C11" s="2">
        <v>87.6</v>
      </c>
      <c r="D11" s="2">
        <v>0.3</v>
      </c>
      <c r="E11" s="2">
        <v>26.3</v>
      </c>
      <c r="F11" s="2">
        <v>2.4</v>
      </c>
      <c r="G11" s="2">
        <v>75</v>
      </c>
      <c r="H11" s="2">
        <v>22.5</v>
      </c>
      <c r="I11" s="19">
        <f t="shared" si="0"/>
        <v>1.1688888888888889</v>
      </c>
    </row>
    <row r="12" spans="1:9">
      <c r="A12" t="s">
        <v>93</v>
      </c>
      <c r="B12" s="2">
        <v>160</v>
      </c>
      <c r="C12" s="2">
        <v>58.4</v>
      </c>
      <c r="D12" s="2">
        <v>0.8</v>
      </c>
      <c r="E12" s="2">
        <v>46.7</v>
      </c>
      <c r="F12" s="2">
        <v>4.2</v>
      </c>
      <c r="G12" s="2">
        <v>50</v>
      </c>
      <c r="H12" s="2">
        <v>40</v>
      </c>
      <c r="I12" s="19">
        <f t="shared" si="0"/>
        <v>1.1675</v>
      </c>
    </row>
    <row r="13" spans="1:9">
      <c r="A13" t="s">
        <v>186</v>
      </c>
      <c r="B13" s="2">
        <v>60</v>
      </c>
      <c r="C13" s="2">
        <v>21.9</v>
      </c>
      <c r="D13" s="2">
        <v>1.5</v>
      </c>
      <c r="E13" s="2">
        <v>32.9</v>
      </c>
      <c r="F13" s="2">
        <v>3</v>
      </c>
      <c r="G13" s="2">
        <v>23</v>
      </c>
      <c r="H13" s="2">
        <v>34.5</v>
      </c>
      <c r="I13" s="19">
        <f t="shared" si="0"/>
        <v>0.95362318840579707</v>
      </c>
    </row>
    <row r="14" spans="1:9">
      <c r="A14" t="s">
        <v>187</v>
      </c>
      <c r="B14" s="2">
        <v>3</v>
      </c>
      <c r="C14" s="2">
        <v>1.1000000000000001</v>
      </c>
      <c r="D14" s="2">
        <v>30</v>
      </c>
      <c r="E14" s="2">
        <v>33</v>
      </c>
      <c r="F14" s="2">
        <v>3</v>
      </c>
      <c r="G14" s="2">
        <v>0.8</v>
      </c>
      <c r="H14" s="2">
        <v>24</v>
      </c>
      <c r="I14" s="19">
        <f t="shared" si="0"/>
        <v>1.375</v>
      </c>
    </row>
    <row r="15" spans="1:9">
      <c r="A15" t="s">
        <v>188</v>
      </c>
      <c r="B15" s="2">
        <v>2</v>
      </c>
      <c r="C15" s="2">
        <v>0.7</v>
      </c>
      <c r="D15" s="2">
        <v>210</v>
      </c>
      <c r="E15" s="2">
        <v>147</v>
      </c>
      <c r="F15" s="2">
        <v>13.2</v>
      </c>
      <c r="G15" s="2">
        <v>4</v>
      </c>
      <c r="H15" s="2">
        <v>840</v>
      </c>
      <c r="I15" s="19">
        <f t="shared" si="0"/>
        <v>0.17499999999999999</v>
      </c>
    </row>
    <row r="16" spans="1:9">
      <c r="B16" s="2"/>
      <c r="C16" s="2"/>
      <c r="D16" s="2"/>
      <c r="E16" s="2">
        <f>SUM(E2:E15)</f>
        <v>1298</v>
      </c>
      <c r="F16" s="32">
        <f>SUM(F2:F15)</f>
        <v>116.8</v>
      </c>
      <c r="G16" s="2">
        <f>SUM(G2:G15)</f>
        <v>514.79999999999995</v>
      </c>
      <c r="H16" s="2">
        <f>SUM(H2:H15)</f>
        <v>2329.6999999999998</v>
      </c>
      <c r="I16" s="19">
        <f>E16/H16</f>
        <v>0.5571532815383955</v>
      </c>
    </row>
    <row r="17" spans="5:9">
      <c r="E17" s="25">
        <f>E16/365</f>
        <v>3.5561643835616437</v>
      </c>
      <c r="H17" s="25">
        <f>H16/365</f>
        <v>6.3827397260273964</v>
      </c>
      <c r="I17" s="19">
        <f>E17/H17</f>
        <v>0.55715328153839561</v>
      </c>
    </row>
    <row r="19" spans="5:9">
      <c r="E19">
        <v>2250000000</v>
      </c>
    </row>
    <row r="20" spans="5:9">
      <c r="E20">
        <f>E19/E17</f>
        <v>632704160.24653316</v>
      </c>
    </row>
    <row r="21" spans="5:9">
      <c r="E21" s="3">
        <f>E20/365</f>
        <v>1733436.0554699539</v>
      </c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2"/>
  <sheetViews>
    <sheetView rightToLeft="1" workbookViewId="0">
      <selection activeCell="D9" sqref="D9"/>
    </sheetView>
  </sheetViews>
  <sheetFormatPr defaultRowHeight="15"/>
  <cols>
    <col min="1" max="1" width="10.5703125" bestFit="1" customWidth="1"/>
    <col min="2" max="2" width="17" bestFit="1" customWidth="1"/>
    <col min="3" max="3" width="15.42578125" bestFit="1" customWidth="1"/>
    <col min="4" max="4" width="22.140625" bestFit="1" customWidth="1"/>
    <col min="5" max="5" width="16.28515625" bestFit="1" customWidth="1"/>
    <col min="6" max="6" width="14.7109375" bestFit="1" customWidth="1"/>
  </cols>
  <sheetData>
    <row r="1" spans="1:6">
      <c r="A1" t="s">
        <v>140</v>
      </c>
      <c r="B1" t="s">
        <v>215</v>
      </c>
      <c r="C1" t="s">
        <v>141</v>
      </c>
      <c r="D1" t="s">
        <v>216</v>
      </c>
      <c r="E1" t="s">
        <v>217</v>
      </c>
      <c r="F1" t="s">
        <v>0</v>
      </c>
    </row>
    <row r="2" spans="1:6">
      <c r="A2" t="s">
        <v>218</v>
      </c>
      <c r="B2" s="20">
        <v>8500000</v>
      </c>
      <c r="C2" s="20">
        <v>1200</v>
      </c>
      <c r="D2" s="20">
        <v>10200</v>
      </c>
      <c r="E2" t="s">
        <v>219</v>
      </c>
      <c r="F2" t="s">
        <v>8</v>
      </c>
    </row>
    <row r="3" spans="1:6">
      <c r="A3" t="s">
        <v>220</v>
      </c>
      <c r="B3" s="20">
        <v>6200000</v>
      </c>
      <c r="C3" s="20">
        <v>1300</v>
      </c>
      <c r="D3" s="20">
        <v>8060</v>
      </c>
      <c r="E3" t="s">
        <v>221</v>
      </c>
      <c r="F3" t="s">
        <v>2</v>
      </c>
    </row>
    <row r="4" spans="1:6">
      <c r="A4" t="s">
        <v>185</v>
      </c>
      <c r="B4" s="20">
        <v>1800000</v>
      </c>
      <c r="C4" s="20">
        <v>10000</v>
      </c>
      <c r="D4" s="20">
        <v>18000</v>
      </c>
      <c r="E4" t="s">
        <v>222</v>
      </c>
      <c r="F4" t="s">
        <v>223</v>
      </c>
    </row>
    <row r="5" spans="1:6">
      <c r="A5" t="s">
        <v>1</v>
      </c>
      <c r="B5" s="20">
        <v>1200000</v>
      </c>
      <c r="C5" s="20">
        <v>2500</v>
      </c>
      <c r="D5" s="20">
        <v>3000</v>
      </c>
      <c r="E5" t="s">
        <v>224</v>
      </c>
      <c r="F5" t="s">
        <v>225</v>
      </c>
    </row>
    <row r="6" spans="1:6">
      <c r="A6" t="s">
        <v>186</v>
      </c>
      <c r="B6" s="20">
        <v>1000000</v>
      </c>
      <c r="C6" s="20">
        <v>1500</v>
      </c>
      <c r="D6" s="20">
        <v>1500</v>
      </c>
      <c r="E6" t="s">
        <v>226</v>
      </c>
      <c r="F6" t="s">
        <v>227</v>
      </c>
    </row>
    <row r="7" spans="1:6">
      <c r="A7" t="s">
        <v>187</v>
      </c>
      <c r="B7" s="20">
        <v>120000</v>
      </c>
      <c r="C7" s="20">
        <v>30000</v>
      </c>
      <c r="D7" s="20">
        <v>3600</v>
      </c>
      <c r="E7" t="s">
        <v>228</v>
      </c>
      <c r="F7" t="s">
        <v>229</v>
      </c>
    </row>
    <row r="8" spans="1:6">
      <c r="A8" t="s">
        <v>188</v>
      </c>
      <c r="B8" s="20">
        <v>80000</v>
      </c>
      <c r="C8" s="20">
        <v>21000</v>
      </c>
      <c r="D8" s="20">
        <v>1680</v>
      </c>
      <c r="E8" t="s">
        <v>230</v>
      </c>
      <c r="F8" t="s">
        <v>8</v>
      </c>
    </row>
    <row r="9" spans="1:6">
      <c r="A9" t="s">
        <v>162</v>
      </c>
      <c r="B9" s="20">
        <v>150000</v>
      </c>
      <c r="C9" s="20">
        <v>15000</v>
      </c>
      <c r="D9" s="20">
        <v>2250</v>
      </c>
      <c r="E9" t="s">
        <v>231</v>
      </c>
      <c r="F9" t="s">
        <v>173</v>
      </c>
    </row>
    <row r="10" spans="1:6">
      <c r="A10" t="s">
        <v>148</v>
      </c>
      <c r="B10" s="20">
        <v>90000</v>
      </c>
      <c r="C10" s="20">
        <v>5000</v>
      </c>
      <c r="D10">
        <v>450</v>
      </c>
      <c r="E10" t="s">
        <v>232</v>
      </c>
      <c r="F10" t="s">
        <v>233</v>
      </c>
    </row>
    <row r="11" spans="1:6">
      <c r="A11" t="s">
        <v>144</v>
      </c>
      <c r="B11" s="20">
        <v>60000</v>
      </c>
      <c r="C11" s="20">
        <v>1800</v>
      </c>
      <c r="D11">
        <v>108</v>
      </c>
      <c r="E11" t="s">
        <v>234</v>
      </c>
      <c r="F11" t="s">
        <v>8</v>
      </c>
    </row>
    <row r="12" spans="1:6">
      <c r="A12" t="s">
        <v>95</v>
      </c>
      <c r="D12" s="33">
        <f>SUM(D2:D11)</f>
        <v>48848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پوشش گیاهی و تبخیر</vt:lpstr>
      <vt:lpstr>رودخانه های ورودی</vt:lpstr>
      <vt:lpstr>رودخانه های خروجی</vt:lpstr>
      <vt:lpstr>بارش و تبخیر سرزمینی</vt:lpstr>
      <vt:lpstr>مصرف صنایع</vt:lpstr>
      <vt:lpstr>مصرف آب ساختمان سازی</vt:lpstr>
      <vt:lpstr>صادرات کشاورزی فرآوری شده</vt:lpstr>
      <vt:lpstr>آب پنهان خوراکی ها</vt:lpstr>
      <vt:lpstr>واردات کشاورزی</vt:lpstr>
      <vt:lpstr>تبخیر از سطح دریاچه ها</vt:lpstr>
      <vt:lpstr>تبخیر از سطح رودها</vt:lpstr>
      <vt:lpstr>Sheet1</vt:lpstr>
      <vt:lpstr>Sheet2</vt:lpstr>
      <vt:lpstr>Sheet3</vt:lpstr>
      <vt:lpstr>'آب پنهان خوراکی ها'!آب_پنهان_خوراکی_ها</vt:lpstr>
      <vt:lpstr>'مصرف آب ساختمان سازی'!آب_مصرفی_در_ساختمان_سازی</vt:lpstr>
      <vt:lpstr>'بارش و تبخیر سرزمینی'!بارش_اصلاحی_چهار_مرتبه</vt:lpstr>
      <vt:lpstr>'پوشش گیاهی و تبخیر'!پوشش_گیاهی_و_تبخیر</vt:lpstr>
      <vt:lpstr>'تبخیر از سطح دریاچه ها'!تبخیر_از_سطح_دریاچه_ها_رودها</vt:lpstr>
      <vt:lpstr>'تبخیر از سطح رودها'!تبخیر_رودخانه_ها</vt:lpstr>
      <vt:lpstr>'رودخانه های خروجی'!رودخانه_های_خروجی_سه_باره_اصلاح_شده</vt:lpstr>
      <vt:lpstr>'رودخانه های ورودی'!رودخانه_های_مرزی_ورودی</vt:lpstr>
      <vt:lpstr>'مصرف صنایع'!صنایع_آب_بر</vt:lpstr>
      <vt:lpstr>'صادرات کشاورزی فرآوری شده'!محصولات_کشاورزی_فرآوری_شده</vt:lpstr>
      <vt:lpstr>'واردات کشاورزی'!واردات_خوراکی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2025-08-15T07:06:42Z</dcterms:created>
  <dcterms:modified xsi:type="dcterms:W3CDTF">2025-08-17T11:55:08Z</dcterms:modified>
</cp:coreProperties>
</file>